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sdrag\OneDrive\Desktop\NATIONAL CULTURE FUND OF BULGARIA\2023\"/>
    </mc:Choice>
  </mc:AlternateContent>
  <xr:revisionPtr revIDLastSave="0" documentId="8_{5FB3B2A3-F7E4-4021-851C-790AC2A9186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4VmmNtf4+RdkTHPsn2n3o3K5Q+odFlIRonHpJg7n+4Y="/>
    </ext>
  </extLst>
</workbook>
</file>

<file path=xl/calcChain.xml><?xml version="1.0" encoding="utf-8"?>
<calcChain xmlns="http://schemas.openxmlformats.org/spreadsheetml/2006/main">
  <c r="AK75" i="1" l="1"/>
  <c r="Y75" i="1"/>
  <c r="R75" i="1"/>
  <c r="M75" i="1"/>
  <c r="K75" i="1"/>
  <c r="AM73" i="1"/>
  <c r="AM75" i="1" s="1"/>
  <c r="AL73" i="1"/>
  <c r="AJ73" i="1"/>
  <c r="AH73" i="1"/>
  <c r="AE73" i="1"/>
  <c r="AC73" i="1"/>
  <c r="AA73" i="1"/>
  <c r="AA75" i="1" s="1"/>
  <c r="Z73" i="1"/>
  <c r="Y73" i="1"/>
  <c r="X73" i="1"/>
  <c r="V73" i="1"/>
  <c r="T73" i="1"/>
  <c r="T75" i="1" s="1"/>
  <c r="S73" i="1"/>
  <c r="Q73" i="1"/>
  <c r="O73" i="1"/>
  <c r="M73" i="1"/>
  <c r="L73" i="1"/>
  <c r="J73" i="1"/>
  <c r="H73" i="1"/>
  <c r="AA70" i="1"/>
  <c r="AK67" i="1"/>
  <c r="AM70" i="1" s="1"/>
  <c r="K67" i="1"/>
  <c r="M70" i="1" s="1"/>
  <c r="Y66" i="1"/>
  <c r="R66" i="1"/>
  <c r="T70" i="1" s="1"/>
  <c r="AM65" i="1"/>
  <c r="T64" i="1"/>
  <c r="AP63" i="1"/>
  <c r="AI63" i="1"/>
  <c r="AO63" i="1" s="1"/>
  <c r="AD63" i="1"/>
  <c r="W63" i="1"/>
  <c r="AA64" i="1" s="1"/>
  <c r="P63" i="1"/>
  <c r="I63" i="1"/>
  <c r="M65" i="1" s="1"/>
  <c r="AM61" i="1"/>
  <c r="AF61" i="1"/>
  <c r="M61" i="1"/>
  <c r="AK60" i="1"/>
  <c r="Y60" i="1"/>
  <c r="AA61" i="1" s="1"/>
  <c r="R58" i="1"/>
  <c r="T61" i="1" s="1"/>
  <c r="K58" i="1"/>
  <c r="AA57" i="1"/>
  <c r="AP56" i="1"/>
  <c r="AI56" i="1"/>
  <c r="AM57" i="1" s="1"/>
  <c r="AD56" i="1"/>
  <c r="W56" i="1"/>
  <c r="P56" i="1"/>
  <c r="T56" i="1" s="1"/>
  <c r="I56" i="1"/>
  <c r="M56" i="1" s="1"/>
  <c r="AI54" i="1"/>
  <c r="AD54" i="1"/>
  <c r="W54" i="1"/>
  <c r="P54" i="1"/>
  <c r="I54" i="1"/>
  <c r="AA52" i="1"/>
  <c r="Y49" i="1"/>
  <c r="AK48" i="1"/>
  <c r="AM51" i="1" s="1"/>
  <c r="AA47" i="1"/>
  <c r="R47" i="1"/>
  <c r="T52" i="1" s="1"/>
  <c r="K47" i="1"/>
  <c r="M52" i="1" s="1"/>
  <c r="AP45" i="1"/>
  <c r="AI45" i="1"/>
  <c r="AO45" i="1" s="1"/>
  <c r="AD45" i="1"/>
  <c r="W45" i="1"/>
  <c r="P45" i="1"/>
  <c r="T45" i="1" s="1"/>
  <c r="I45" i="1"/>
  <c r="M45" i="1" s="1"/>
  <c r="AM43" i="1"/>
  <c r="AK41" i="1"/>
  <c r="R40" i="1"/>
  <c r="T43" i="1" s="1"/>
  <c r="AM39" i="1"/>
  <c r="T37" i="1"/>
  <c r="AP36" i="1"/>
  <c r="AI36" i="1"/>
  <c r="AD36" i="1"/>
  <c r="AO36" i="1" s="1"/>
  <c r="W36" i="1"/>
  <c r="P36" i="1"/>
  <c r="I36" i="1"/>
  <c r="T34" i="1"/>
  <c r="AP31" i="1"/>
  <c r="AI31" i="1"/>
  <c r="AO31" i="1" s="1"/>
  <c r="AD31" i="1"/>
  <c r="W31" i="1"/>
  <c r="P31" i="1"/>
  <c r="I31" i="1"/>
  <c r="M34" i="1" s="1"/>
  <c r="AI29" i="1"/>
  <c r="AO29" i="1" s="1"/>
  <c r="AD29" i="1"/>
  <c r="W29" i="1"/>
  <c r="P29" i="1"/>
  <c r="I29" i="1"/>
  <c r="AM27" i="1"/>
  <c r="AA27" i="1"/>
  <c r="K25" i="1"/>
  <c r="M27" i="1" s="1"/>
  <c r="Y23" i="1"/>
  <c r="R22" i="1"/>
  <c r="T27" i="1" s="1"/>
  <c r="AK21" i="1"/>
  <c r="T20" i="1"/>
  <c r="AP19" i="1"/>
  <c r="AP73" i="1" s="1"/>
  <c r="AO19" i="1"/>
  <c r="AM19" i="1"/>
  <c r="AI19" i="1"/>
  <c r="AD19" i="1"/>
  <c r="W19" i="1"/>
  <c r="AA21" i="1" s="1"/>
  <c r="P19" i="1"/>
  <c r="I19" i="1"/>
  <c r="M20" i="1" s="1"/>
  <c r="AM17" i="1"/>
  <c r="T17" i="1"/>
  <c r="Y14" i="1"/>
  <c r="AA17" i="1" s="1"/>
  <c r="K14" i="1"/>
  <c r="K73" i="1" s="1"/>
  <c r="AK13" i="1"/>
  <c r="AK73" i="1" s="1"/>
  <c r="R13" i="1"/>
  <c r="M12" i="1"/>
  <c r="AM11" i="1"/>
  <c r="AP10" i="1"/>
  <c r="AP74" i="1" s="1"/>
  <c r="AI10" i="1"/>
  <c r="AD10" i="1"/>
  <c r="AF17" i="1" s="1"/>
  <c r="W10" i="1"/>
  <c r="W73" i="1" s="1"/>
  <c r="P10" i="1"/>
  <c r="T11" i="1" s="1"/>
  <c r="I10" i="1"/>
  <c r="I73" i="1" s="1"/>
  <c r="AO75" i="1" l="1"/>
  <c r="T77" i="1"/>
  <c r="E77" i="1"/>
  <c r="AE77" i="1"/>
  <c r="M77" i="1"/>
  <c r="E75" i="1"/>
  <c r="R77" i="1"/>
  <c r="AM77" i="1"/>
  <c r="K77" i="1"/>
  <c r="AA77" i="1"/>
  <c r="AO56" i="1"/>
  <c r="M17" i="1"/>
  <c r="AM46" i="1"/>
  <c r="AK77" i="1" s="1"/>
  <c r="AO10" i="1"/>
  <c r="P73" i="1"/>
  <c r="AD73" i="1"/>
  <c r="AF73" i="1" s="1"/>
  <c r="R73" i="1"/>
  <c r="AI73" i="1"/>
  <c r="AO73" i="1" s="1"/>
  <c r="AP75" i="1" s="1"/>
  <c r="AA12" i="1"/>
  <c r="Y77" i="1" s="1"/>
</calcChain>
</file>

<file path=xl/sharedStrings.xml><?xml version="1.0" encoding="utf-8"?>
<sst xmlns="http://schemas.openxmlformats.org/spreadsheetml/2006/main" count="186" uniqueCount="92">
  <si>
    <t>НАЦИОНАЛЕН ФОНД „КУЛТУРА“</t>
  </si>
  <si>
    <t>ПРЕРАЗПРЕДЕЛЕНИЕ НА СРЕДСТВАТА КЪМ РЕЗЕРВИ - 2023 г. - към 27.11.2023 г.</t>
  </si>
  <si>
    <t>ПРОГРАМИ</t>
  </si>
  <si>
    <t>РЕЗЕРВА (име на кандидат)</t>
  </si>
  <si>
    <t>Размер на финансирането</t>
  </si>
  <si>
    <t>СЦЕНИЧНИ ИЗКУСТВА</t>
  </si>
  <si>
    <t>МУЗИКА</t>
  </si>
  <si>
    <t>ВИЗУАЛНИ ИЗКУСТВА</t>
  </si>
  <si>
    <t>ЛИТЕРАТУРА</t>
  </si>
  <si>
    <t>ЕКРАННИ ИЗКУСТВА</t>
  </si>
  <si>
    <t>КОНТРОЛА</t>
  </si>
  <si>
    <t>ЕТАП 1</t>
  </si>
  <si>
    <t>ЕТАП 2</t>
  </si>
  <si>
    <t>%</t>
  </si>
  <si>
    <t>Сума</t>
  </si>
  <si>
    <t>Индикативно</t>
  </si>
  <si>
    <t>Резерви</t>
  </si>
  <si>
    <t>Създаване</t>
  </si>
  <si>
    <t>Устойчиви</t>
  </si>
  <si>
    <t>Дерида Денс ЕООД ООД</t>
  </si>
  <si>
    <t>Арденца  Фондация</t>
  </si>
  <si>
    <t>„Център за неформално образование и културна дейност Алос“ Сдружение</t>
  </si>
  <si>
    <t>Мармот Букс ЕООД ООД</t>
  </si>
  <si>
    <t>Студио Каракашян ЕООД</t>
  </si>
  <si>
    <t>НЧ"Просвещение1871г" Читалище</t>
  </si>
  <si>
    <t>МЕЖДИНЕН ОСТАТЪК:</t>
  </si>
  <si>
    <t>Таляна Сдружение</t>
  </si>
  <si>
    <t>Десалекс ЕООД</t>
  </si>
  <si>
    <t>Парадокс Акт ЕООД</t>
  </si>
  <si>
    <t>Свободно поетическо общество Фондация</t>
  </si>
  <si>
    <t>Art Center Karnolsky Сдружение</t>
  </si>
  <si>
    <t>АМАТЕРАС ФОНДАЦИЯ Фондация</t>
  </si>
  <si>
    <t>Народно читалище "Напредък1869" Читалище</t>
  </si>
  <si>
    <t>Детето и фолклора Фондация</t>
  </si>
  <si>
    <t>списание Нула32  ООД</t>
  </si>
  <si>
    <t>КРАЕН ОСТАТЪК:</t>
  </si>
  <si>
    <t>Нови</t>
  </si>
  <si>
    <t>Ай Ем Студио ЕООД</t>
  </si>
  <si>
    <t>Antiope Films Ltd ООД</t>
  </si>
  <si>
    <t>Асоциация Фестивалите в България Сдружение</t>
  </si>
  <si>
    <t>КупиИзкуство.БГ ЕООД</t>
  </si>
  <si>
    <t>"Стъпки в пясъка" ЕООД</t>
  </si>
  <si>
    <t>Документалистите Фондация</t>
  </si>
  <si>
    <t>ЕКСП АРТ ЛАБ Фондация</t>
  </si>
  <si>
    <t>СДРУЖЕНИЕ С НЕСТОПАНСКА ЦЕЛ „ДЮССИ АЛЛЕГРА“ Сдружение</t>
  </si>
  <si>
    <t>Мобилност</t>
  </si>
  <si>
    <t>В Чужбина</t>
  </si>
  <si>
    <t>Елеонора Георгиева Митева</t>
  </si>
  <si>
    <t>Ива Николаева Тодорова</t>
  </si>
  <si>
    <t>Екатерина  Костадинова Велева</t>
  </si>
  <si>
    <t xml:space="preserve">Василена  Кънчева  Кънева </t>
  </si>
  <si>
    <t>"МЮЗИК ВАЙБС 18" ЕООД ЕООД</t>
  </si>
  <si>
    <t>Дебюти</t>
  </si>
  <si>
    <t>Сдружение Ансамбъл Чинари Културен институт</t>
  </si>
  <si>
    <t>АЛЕКО КИНО ЕООД ООД</t>
  </si>
  <si>
    <t>Бест мен ООД ООД</t>
  </si>
  <si>
    <t>Вижънъри Фондация</t>
  </si>
  <si>
    <t>Невена Петрова Атанасова</t>
  </si>
  <si>
    <t>Спейс Мънкийс ООД</t>
  </si>
  <si>
    <t>Лауреати Фондация</t>
  </si>
  <si>
    <t>САИ</t>
  </si>
  <si>
    <t>Радомира Николаева  Кунова</t>
  </si>
  <si>
    <t>Елена Михайлова Стойчева</t>
  </si>
  <si>
    <t>Сдружение ИМЕ Сдружение</t>
  </si>
  <si>
    <t>ОбскураКам Сдружение</t>
  </si>
  <si>
    <t>Направено с любов 21 Сдружение</t>
  </si>
  <si>
    <t>Критика</t>
  </si>
  <si>
    <t>Любителско</t>
  </si>
  <si>
    <t>СНЦ'Елита" Сдружение</t>
  </si>
  <si>
    <t>Фондация "Боженица" Фондация</t>
  </si>
  <si>
    <t>La Tortuga Bulgara Сдружение</t>
  </si>
  <si>
    <t>"Издателска къща Джулия" ЕООД  ЕООД</t>
  </si>
  <si>
    <t>Разпространение</t>
  </si>
  <si>
    <t>ФОНДАЦИЯ „АРТ РАБОТИЛНИЦА РОТЕ“ Фондация</t>
  </si>
  <si>
    <t>Камерен Сдружение</t>
  </si>
  <si>
    <t>Форматик Лаб ЕООД ЕООД</t>
  </si>
  <si>
    <t>Кино-Фото Клуб Бистрица Сдружение</t>
  </si>
  <si>
    <t>Драматичен театър "Никола Вапцаров" Културен институт</t>
  </si>
  <si>
    <t>Бояна Юриева Топчийска</t>
  </si>
  <si>
    <t>Яйцата Дизайн Студио ЕООД ЕООД</t>
  </si>
  <si>
    <t>Контраплан ООД</t>
  </si>
  <si>
    <t>Георги Христов Георгиев</t>
  </si>
  <si>
    <t>Мартина Михайлова Михайлова</t>
  </si>
  <si>
    <t>ОБЩО ПО ИЗКУСТВА (РЕЗЕРВИ)</t>
  </si>
  <si>
    <t>междинен остатък:</t>
  </si>
  <si>
    <t>краен остатък:</t>
  </si>
  <si>
    <t>контрола:</t>
  </si>
  <si>
    <t>Napkut Kiado Kft.</t>
  </si>
  <si>
    <t>CEEOL Press / CEEOL GmbH</t>
  </si>
  <si>
    <t>и развитие</t>
  </si>
  <si>
    <t>В България</t>
  </si>
  <si>
    <t>изкуство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</si>
</sst>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лв.-402]"/>
  </numFmts>
  <fonts count="23">
    <font>
      <sz val="11"/>
      <color theme="1"/>
      <name val="Calibri"/>
      <scheme val="minor"/>
    </font>
    <font>
      <sz val="11"/>
      <color theme="1"/>
      <name val="Calibri"/>
    </font>
    <font>
      <b/>
      <sz val="24"/>
      <color rgb="FF000000"/>
      <name val="Calibri"/>
    </font>
    <font>
      <sz val="11"/>
      <name val="Calibri"/>
    </font>
    <font>
      <sz val="24"/>
      <color rgb="FF000000"/>
      <name val="Calibri"/>
    </font>
    <font>
      <b/>
      <sz val="28"/>
      <color theme="1"/>
      <name val="Calibri"/>
    </font>
    <font>
      <b/>
      <sz val="26"/>
      <color theme="1"/>
      <name val="Calibri"/>
    </font>
    <font>
      <b/>
      <sz val="16"/>
      <color theme="1"/>
      <name val="Calibri"/>
    </font>
    <font>
      <i/>
      <sz val="14"/>
      <color theme="1"/>
      <name val="Calibri"/>
    </font>
    <font>
      <b/>
      <sz val="14"/>
      <color theme="1"/>
      <name val="Calibri"/>
    </font>
    <font>
      <sz val="26"/>
      <color theme="1"/>
      <name val="Calibri"/>
    </font>
    <font>
      <i/>
      <sz val="11"/>
      <color theme="1"/>
      <name val="Calibri"/>
    </font>
    <font>
      <b/>
      <sz val="11"/>
      <color theme="1"/>
      <name val="Calibri"/>
    </font>
    <font>
      <sz val="11"/>
      <color theme="0"/>
      <name val="Calibri"/>
    </font>
    <font>
      <sz val="11"/>
      <color rgb="FF000000"/>
      <name val="Calibri"/>
    </font>
    <font>
      <sz val="8"/>
      <color rgb="FF000000"/>
      <name val="Calibri"/>
    </font>
    <font>
      <i/>
      <sz val="11"/>
      <color theme="0"/>
      <name val="Calibri"/>
    </font>
    <font>
      <b/>
      <sz val="11"/>
      <color theme="0"/>
      <name val="Calibri"/>
    </font>
    <font>
      <sz val="10"/>
      <color rgb="FF000000"/>
      <name val="Calibri"/>
    </font>
    <font>
      <b/>
      <sz val="20"/>
      <color theme="1"/>
      <name val="Calibri"/>
    </font>
    <font>
      <sz val="11"/>
      <color theme="1"/>
      <name val="Calibri"/>
      <family val="2"/>
      <charset val="204"/>
    </font>
    <font>
      <sz val="20"/>
      <color theme="1"/>
      <name val="Calibri"/>
      <family val="2"/>
      <charset val="204"/>
    </font>
    <font>
      <sz val="26"/>
      <color theme="1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CC0000"/>
        <bgColor rgb="FFCC0000"/>
      </patternFill>
    </fill>
    <fill>
      <patternFill patternType="solid">
        <fgColor rgb="FFD8D8D8"/>
        <bgColor rgb="FFD8D8D8"/>
      </patternFill>
    </fill>
    <fill>
      <patternFill patternType="solid">
        <fgColor rgb="FFC00000"/>
        <bgColor rgb="FFC00000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rgb="FF7F7F7F"/>
        <bgColor rgb="FF7F7F7F"/>
      </patternFill>
    </fill>
    <fill>
      <patternFill patternType="solid">
        <fgColor rgb="FFFF7C80"/>
        <bgColor rgb="FFFF7C80"/>
      </patternFill>
    </fill>
    <fill>
      <patternFill patternType="solid">
        <fgColor rgb="FFEA9999"/>
        <bgColor rgb="FFEA9999"/>
      </patternFill>
    </fill>
    <fill>
      <patternFill patternType="solid">
        <fgColor rgb="FFFF5050"/>
        <bgColor rgb="FFFF505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4" borderId="1" xfId="0" applyFont="1" applyFill="1" applyBorder="1"/>
    <xf numFmtId="0" fontId="5" fillId="5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5" borderId="1" xfId="0" applyFont="1" applyFill="1" applyBorder="1" applyAlignment="1">
      <alignment horizontal="center" textRotation="90" wrapText="1"/>
    </xf>
    <xf numFmtId="0" fontId="1" fillId="6" borderId="1" xfId="0" applyFont="1" applyFill="1" applyBorder="1" applyAlignment="1">
      <alignment horizontal="center" textRotation="90" wrapText="1"/>
    </xf>
    <xf numFmtId="0" fontId="1" fillId="6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7" borderId="1" xfId="0" applyFont="1" applyFill="1" applyBorder="1"/>
    <xf numFmtId="0" fontId="6" fillId="6" borderId="1" xfId="0" applyFont="1" applyFill="1" applyBorder="1"/>
    <xf numFmtId="0" fontId="6" fillId="7" borderId="1" xfId="0" applyFont="1" applyFill="1" applyBorder="1"/>
    <xf numFmtId="0" fontId="6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/>
    <xf numFmtId="164" fontId="9" fillId="7" borderId="1" xfId="0" applyNumberFormat="1" applyFont="1" applyFill="1" applyBorder="1"/>
    <xf numFmtId="164" fontId="9" fillId="6" borderId="1" xfId="0" applyNumberFormat="1" applyFont="1" applyFill="1" applyBorder="1"/>
    <xf numFmtId="164" fontId="9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0" fillId="3" borderId="1" xfId="0" applyFont="1" applyFill="1" applyBorder="1"/>
    <xf numFmtId="0" fontId="1" fillId="3" borderId="1" xfId="0" applyFont="1" applyFill="1" applyBorder="1"/>
    <xf numFmtId="2" fontId="11" fillId="8" borderId="7" xfId="0" applyNumberFormat="1" applyFont="1" applyFill="1" applyBorder="1"/>
    <xf numFmtId="164" fontId="12" fillId="8" borderId="1" xfId="0" applyNumberFormat="1" applyFont="1" applyFill="1" applyBorder="1"/>
    <xf numFmtId="49" fontId="1" fillId="0" borderId="8" xfId="0" applyNumberFormat="1" applyFont="1" applyBorder="1" applyAlignment="1">
      <alignment wrapText="1"/>
    </xf>
    <xf numFmtId="164" fontId="1" fillId="0" borderId="8" xfId="0" applyNumberFormat="1" applyFont="1" applyBorder="1"/>
    <xf numFmtId="49" fontId="1" fillId="9" borderId="8" xfId="0" applyNumberFormat="1" applyFont="1" applyFill="1" applyBorder="1" applyAlignment="1">
      <alignment wrapText="1"/>
    </xf>
    <xf numFmtId="164" fontId="1" fillId="9" borderId="8" xfId="0" applyNumberFormat="1" applyFont="1" applyFill="1" applyBorder="1"/>
    <xf numFmtId="49" fontId="1" fillId="0" borderId="9" xfId="0" applyNumberFormat="1" applyFont="1" applyBorder="1" applyAlignment="1">
      <alignment wrapText="1"/>
    </xf>
    <xf numFmtId="164" fontId="1" fillId="0" borderId="9" xfId="0" applyNumberFormat="1" applyFont="1" applyBorder="1"/>
    <xf numFmtId="164" fontId="1" fillId="10" borderId="1" xfId="0" applyNumberFormat="1" applyFont="1" applyFill="1" applyBorder="1"/>
    <xf numFmtId="164" fontId="1" fillId="10" borderId="10" xfId="0" applyNumberFormat="1" applyFont="1" applyFill="1" applyBorder="1"/>
    <xf numFmtId="2" fontId="11" fillId="8" borderId="1" xfId="0" applyNumberFormat="1" applyFont="1" applyFill="1" applyBorder="1"/>
    <xf numFmtId="2" fontId="12" fillId="8" borderId="1" xfId="0" applyNumberFormat="1" applyFont="1" applyFill="1" applyBorder="1"/>
    <xf numFmtId="49" fontId="13" fillId="8" borderId="7" xfId="0" applyNumberFormat="1" applyFont="1" applyFill="1" applyBorder="1" applyAlignment="1">
      <alignment horizontal="right" vertical="center" wrapText="1"/>
    </xf>
    <xf numFmtId="164" fontId="13" fillId="8" borderId="11" xfId="0" applyNumberFormat="1" applyFont="1" applyFill="1" applyBorder="1"/>
    <xf numFmtId="164" fontId="13" fillId="8" borderId="10" xfId="0" applyNumberFormat="1" applyFont="1" applyFill="1" applyBorder="1"/>
    <xf numFmtId="0" fontId="1" fillId="10" borderId="1" xfId="0" applyFont="1" applyFill="1" applyBorder="1"/>
    <xf numFmtId="164" fontId="13" fillId="8" borderId="8" xfId="0" applyNumberFormat="1" applyFont="1" applyFill="1" applyBorder="1"/>
    <xf numFmtId="2" fontId="11" fillId="2" borderId="1" xfId="0" applyNumberFormat="1" applyFont="1" applyFill="1" applyBorder="1"/>
    <xf numFmtId="2" fontId="12" fillId="2" borderId="1" xfId="0" applyNumberFormat="1" applyFont="1" applyFill="1" applyBorder="1"/>
    <xf numFmtId="49" fontId="1" fillId="2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/>
    <xf numFmtId="49" fontId="9" fillId="2" borderId="1" xfId="0" applyNumberFormat="1" applyFont="1" applyFill="1" applyBorder="1" applyAlignment="1">
      <alignment wrapText="1"/>
    </xf>
    <xf numFmtId="2" fontId="11" fillId="10" borderId="7" xfId="0" applyNumberFormat="1" applyFont="1" applyFill="1" applyBorder="1"/>
    <xf numFmtId="164" fontId="12" fillId="10" borderId="10" xfId="0" applyNumberFormat="1" applyFont="1" applyFill="1" applyBorder="1"/>
    <xf numFmtId="0" fontId="1" fillId="0" borderId="8" xfId="0" applyFont="1" applyBorder="1"/>
    <xf numFmtId="49" fontId="14" fillId="9" borderId="8" xfId="0" applyNumberFormat="1" applyFont="1" applyFill="1" applyBorder="1" applyAlignment="1">
      <alignment horizontal="left"/>
    </xf>
    <xf numFmtId="2" fontId="12" fillId="10" borderId="10" xfId="0" applyNumberFormat="1" applyFont="1" applyFill="1" applyBorder="1"/>
    <xf numFmtId="49" fontId="1" fillId="11" borderId="8" xfId="0" applyNumberFormat="1" applyFont="1" applyFill="1" applyBorder="1" applyAlignment="1">
      <alignment wrapText="1"/>
    </xf>
    <xf numFmtId="164" fontId="1" fillId="11" borderId="8" xfId="0" applyNumberFormat="1" applyFont="1" applyFill="1" applyBorder="1"/>
    <xf numFmtId="0" fontId="11" fillId="10" borderId="1" xfId="0" applyFont="1" applyFill="1" applyBorder="1"/>
    <xf numFmtId="0" fontId="14" fillId="0" borderId="9" xfId="0" applyFont="1" applyBorder="1" applyAlignment="1">
      <alignment wrapText="1"/>
    </xf>
    <xf numFmtId="164" fontId="14" fillId="0" borderId="9" xfId="0" applyNumberFormat="1" applyFont="1" applyBorder="1"/>
    <xf numFmtId="2" fontId="12" fillId="10" borderId="1" xfId="0" applyNumberFormat="1" applyFont="1" applyFill="1" applyBorder="1"/>
    <xf numFmtId="49" fontId="1" fillId="0" borderId="12" xfId="0" applyNumberFormat="1" applyFont="1" applyBorder="1" applyAlignment="1">
      <alignment wrapText="1"/>
    </xf>
    <xf numFmtId="164" fontId="1" fillId="0" borderId="12" xfId="0" applyNumberFormat="1" applyFont="1" applyBorder="1"/>
    <xf numFmtId="49" fontId="1" fillId="12" borderId="8" xfId="0" applyNumberFormat="1" applyFont="1" applyFill="1" applyBorder="1" applyAlignment="1">
      <alignment vertical="center" wrapText="1"/>
    </xf>
    <xf numFmtId="164" fontId="1" fillId="12" borderId="8" xfId="0" applyNumberFormat="1" applyFont="1" applyFill="1" applyBorder="1"/>
    <xf numFmtId="49" fontId="15" fillId="11" borderId="8" xfId="0" applyNumberFormat="1" applyFont="1" applyFill="1" applyBorder="1" applyAlignment="1">
      <alignment horizontal="right"/>
    </xf>
    <xf numFmtId="49" fontId="1" fillId="0" borderId="8" xfId="0" applyNumberFormat="1" applyFont="1" applyBorder="1" applyAlignment="1">
      <alignment vertical="center" wrapText="1"/>
    </xf>
    <xf numFmtId="49" fontId="1" fillId="10" borderId="13" xfId="0" applyNumberFormat="1" applyFont="1" applyFill="1" applyBorder="1" applyAlignment="1">
      <alignment horizontal="right" vertical="center" wrapText="1"/>
    </xf>
    <xf numFmtId="164" fontId="1" fillId="10" borderId="14" xfId="0" applyNumberFormat="1" applyFont="1" applyFill="1" applyBorder="1"/>
    <xf numFmtId="164" fontId="1" fillId="10" borderId="13" xfId="0" applyNumberFormat="1" applyFont="1" applyFill="1" applyBorder="1"/>
    <xf numFmtId="49" fontId="1" fillId="9" borderId="15" xfId="0" applyNumberFormat="1" applyFont="1" applyFill="1" applyBorder="1" applyAlignment="1">
      <alignment wrapText="1"/>
    </xf>
    <xf numFmtId="164" fontId="1" fillId="9" borderId="15" xfId="0" applyNumberFormat="1" applyFont="1" applyFill="1" applyBorder="1"/>
    <xf numFmtId="49" fontId="1" fillId="10" borderId="1" xfId="0" applyNumberFormat="1" applyFont="1" applyFill="1" applyBorder="1" applyAlignment="1">
      <alignment horizontal="right" vertical="center" wrapText="1"/>
    </xf>
    <xf numFmtId="49" fontId="1" fillId="10" borderId="7" xfId="0" applyNumberFormat="1" applyFont="1" applyFill="1" applyBorder="1" applyAlignment="1">
      <alignment horizontal="right" vertical="center" wrapText="1"/>
    </xf>
    <xf numFmtId="164" fontId="1" fillId="10" borderId="16" xfId="0" applyNumberFormat="1" applyFont="1" applyFill="1" applyBorder="1"/>
    <xf numFmtId="164" fontId="1" fillId="10" borderId="11" xfId="0" applyNumberFormat="1" applyFont="1" applyFill="1" applyBorder="1"/>
    <xf numFmtId="2" fontId="11" fillId="6" borderId="1" xfId="0" applyNumberFormat="1" applyFont="1" applyFill="1" applyBorder="1"/>
    <xf numFmtId="2" fontId="12" fillId="6" borderId="1" xfId="0" applyNumberFormat="1" applyFont="1" applyFill="1" applyBorder="1"/>
    <xf numFmtId="49" fontId="1" fillId="6" borderId="1" xfId="0" applyNumberFormat="1" applyFont="1" applyFill="1" applyBorder="1" applyAlignment="1">
      <alignment wrapText="1"/>
    </xf>
    <xf numFmtId="164" fontId="1" fillId="6" borderId="1" xfId="0" applyNumberFormat="1" applyFont="1" applyFill="1" applyBorder="1"/>
    <xf numFmtId="2" fontId="16" fillId="10" borderId="7" xfId="0" applyNumberFormat="1" applyFont="1" applyFill="1" applyBorder="1"/>
    <xf numFmtId="164" fontId="17" fillId="10" borderId="1" xfId="0" applyNumberFormat="1" applyFont="1" applyFill="1" applyBorder="1"/>
    <xf numFmtId="2" fontId="16" fillId="10" borderId="1" xfId="0" applyNumberFormat="1" applyFont="1" applyFill="1" applyBorder="1"/>
    <xf numFmtId="164" fontId="12" fillId="2" borderId="1" xfId="0" applyNumberFormat="1" applyFont="1" applyFill="1" applyBorder="1"/>
    <xf numFmtId="0" fontId="14" fillId="0" borderId="8" xfId="0" applyFont="1" applyBorder="1" applyAlignment="1">
      <alignment wrapText="1"/>
    </xf>
    <xf numFmtId="164" fontId="14" fillId="0" borderId="8" xfId="0" applyNumberFormat="1" applyFont="1" applyBorder="1"/>
    <xf numFmtId="164" fontId="12" fillId="10" borderId="1" xfId="0" applyNumberFormat="1" applyFont="1" applyFill="1" applyBorder="1"/>
    <xf numFmtId="2" fontId="11" fillId="10" borderId="1" xfId="0" applyNumberFormat="1" applyFont="1" applyFill="1" applyBorder="1"/>
    <xf numFmtId="49" fontId="1" fillId="12" borderId="8" xfId="0" applyNumberFormat="1" applyFont="1" applyFill="1" applyBorder="1" applyAlignment="1">
      <alignment wrapText="1"/>
    </xf>
    <xf numFmtId="0" fontId="11" fillId="10" borderId="7" xfId="0" applyFont="1" applyFill="1" applyBorder="1"/>
    <xf numFmtId="164" fontId="1" fillId="9" borderId="15" xfId="0" applyNumberFormat="1" applyFont="1" applyFill="1" applyBorder="1" applyAlignment="1">
      <alignment wrapText="1"/>
    </xf>
    <xf numFmtId="49" fontId="1" fillId="12" borderId="8" xfId="0" applyNumberFormat="1" applyFont="1" applyFill="1" applyBorder="1" applyAlignment="1">
      <alignment horizontal="right" vertical="center" wrapText="1"/>
    </xf>
    <xf numFmtId="164" fontId="1" fillId="12" borderId="15" xfId="0" applyNumberFormat="1" applyFont="1" applyFill="1" applyBorder="1"/>
    <xf numFmtId="49" fontId="1" fillId="9" borderId="11" xfId="0" applyNumberFormat="1" applyFont="1" applyFill="1" applyBorder="1" applyAlignment="1">
      <alignment wrapText="1"/>
    </xf>
    <xf numFmtId="164" fontId="14" fillId="10" borderId="13" xfId="0" applyNumberFormat="1" applyFont="1" applyFill="1" applyBorder="1"/>
    <xf numFmtId="164" fontId="1" fillId="10" borderId="1" xfId="0" applyNumberFormat="1" applyFont="1" applyFill="1" applyBorder="1" applyAlignment="1">
      <alignment horizontal="right"/>
    </xf>
    <xf numFmtId="164" fontId="14" fillId="10" borderId="10" xfId="0" applyNumberFormat="1" applyFont="1" applyFill="1" applyBorder="1"/>
    <xf numFmtId="0" fontId="10" fillId="6" borderId="1" xfId="0" applyFont="1" applyFill="1" applyBorder="1"/>
    <xf numFmtId="0" fontId="1" fillId="10" borderId="1" xfId="0" applyFont="1" applyFill="1" applyBorder="1" applyAlignment="1">
      <alignment wrapText="1"/>
    </xf>
    <xf numFmtId="0" fontId="13" fillId="6" borderId="1" xfId="0" applyFont="1" applyFill="1" applyBorder="1"/>
    <xf numFmtId="2" fontId="16" fillId="6" borderId="1" xfId="0" applyNumberFormat="1" applyFont="1" applyFill="1" applyBorder="1"/>
    <xf numFmtId="164" fontId="17" fillId="6" borderId="1" xfId="0" applyNumberFormat="1" applyFont="1" applyFill="1" applyBorder="1"/>
    <xf numFmtId="49" fontId="1" fillId="10" borderId="1" xfId="0" applyNumberFormat="1" applyFont="1" applyFill="1" applyBorder="1" applyAlignment="1">
      <alignment wrapText="1"/>
    </xf>
    <xf numFmtId="164" fontId="13" fillId="8" borderId="20" xfId="0" applyNumberFormat="1" applyFont="1" applyFill="1" applyBorder="1"/>
    <xf numFmtId="164" fontId="13" fillId="8" borderId="1" xfId="0" applyNumberFormat="1" applyFont="1" applyFill="1" applyBorder="1"/>
    <xf numFmtId="49" fontId="1" fillId="10" borderId="14" xfId="0" applyNumberFormat="1" applyFont="1" applyFill="1" applyBorder="1" applyAlignment="1">
      <alignment horizontal="right" vertical="center" wrapText="1"/>
    </xf>
    <xf numFmtId="164" fontId="14" fillId="10" borderId="1" xfId="0" applyNumberFormat="1" applyFont="1" applyFill="1" applyBorder="1"/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9" fontId="1" fillId="11" borderId="15" xfId="0" applyNumberFormat="1" applyFont="1" applyFill="1" applyBorder="1" applyAlignment="1">
      <alignment wrapText="1"/>
    </xf>
    <xf numFmtId="164" fontId="1" fillId="11" borderId="15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 vertical="center" wrapText="1"/>
    </xf>
    <xf numFmtId="0" fontId="1" fillId="12" borderId="8" xfId="0" applyFont="1" applyFill="1" applyBorder="1" applyAlignment="1">
      <alignment horizontal="center" vertical="center"/>
    </xf>
    <xf numFmtId="0" fontId="14" fillId="11" borderId="8" xfId="0" applyFont="1" applyFill="1" applyBorder="1" applyAlignment="1">
      <alignment wrapText="1"/>
    </xf>
    <xf numFmtId="164" fontId="18" fillId="11" borderId="8" xfId="0" applyNumberFormat="1" applyFont="1" applyFill="1" applyBorder="1" applyAlignment="1">
      <alignment horizontal="right"/>
    </xf>
    <xf numFmtId="49" fontId="1" fillId="12" borderId="15" xfId="0" applyNumberFormat="1" applyFont="1" applyFill="1" applyBorder="1" applyAlignment="1">
      <alignment horizontal="right" vertical="center" wrapText="1"/>
    </xf>
    <xf numFmtId="0" fontId="14" fillId="11" borderId="15" xfId="0" applyFont="1" applyFill="1" applyBorder="1" applyAlignment="1">
      <alignment wrapText="1"/>
    </xf>
    <xf numFmtId="164" fontId="18" fillId="11" borderId="15" xfId="0" applyNumberFormat="1" applyFont="1" applyFill="1" applyBorder="1" applyAlignment="1">
      <alignment horizontal="right"/>
    </xf>
    <xf numFmtId="164" fontId="1" fillId="10" borderId="1" xfId="0" applyNumberFormat="1" applyFont="1" applyFill="1" applyBorder="1" applyAlignment="1">
      <alignment horizontal="right" vertical="center"/>
    </xf>
    <xf numFmtId="164" fontId="18" fillId="10" borderId="10" xfId="0" applyNumberFormat="1" applyFont="1" applyFill="1" applyBorder="1" applyAlignment="1">
      <alignment horizontal="right"/>
    </xf>
    <xf numFmtId="164" fontId="1" fillId="10" borderId="10" xfId="0" applyNumberFormat="1" applyFont="1" applyFill="1" applyBorder="1" applyAlignment="1">
      <alignment horizontal="center" vertical="center"/>
    </xf>
    <xf numFmtId="164" fontId="1" fillId="10" borderId="7" xfId="0" applyNumberFormat="1" applyFont="1" applyFill="1" applyBorder="1"/>
    <xf numFmtId="49" fontId="1" fillId="12" borderId="15" xfId="0" applyNumberFormat="1" applyFont="1" applyFill="1" applyBorder="1" applyAlignment="1">
      <alignment wrapText="1"/>
    </xf>
    <xf numFmtId="164" fontId="1" fillId="2" borderId="7" xfId="0" applyNumberFormat="1" applyFont="1" applyFill="1" applyBorder="1"/>
    <xf numFmtId="164" fontId="14" fillId="2" borderId="1" xfId="0" applyNumberFormat="1" applyFont="1" applyFill="1" applyBorder="1" applyAlignment="1">
      <alignment horizontal="right"/>
    </xf>
    <xf numFmtId="164" fontId="12" fillId="10" borderId="11" xfId="0" applyNumberFormat="1" applyFont="1" applyFill="1" applyBorder="1"/>
    <xf numFmtId="49" fontId="1" fillId="11" borderId="11" xfId="0" applyNumberFormat="1" applyFont="1" applyFill="1" applyBorder="1" applyAlignment="1">
      <alignment wrapText="1"/>
    </xf>
    <xf numFmtId="164" fontId="1" fillId="11" borderId="11" xfId="0" applyNumberFormat="1" applyFont="1" applyFill="1" applyBorder="1"/>
    <xf numFmtId="164" fontId="1" fillId="11" borderId="15" xfId="0" applyNumberFormat="1" applyFont="1" applyFill="1" applyBorder="1"/>
    <xf numFmtId="0" fontId="14" fillId="0" borderId="12" xfId="0" applyFont="1" applyBorder="1" applyAlignment="1">
      <alignment wrapText="1"/>
    </xf>
    <xf numFmtId="164" fontId="14" fillId="0" borderId="12" xfId="0" applyNumberFormat="1" applyFont="1" applyBorder="1"/>
    <xf numFmtId="49" fontId="1" fillId="11" borderId="8" xfId="0" applyNumberFormat="1" applyFont="1" applyFill="1" applyBorder="1" applyAlignment="1">
      <alignment vertical="center" wrapText="1"/>
    </xf>
    <xf numFmtId="49" fontId="1" fillId="12" borderId="15" xfId="0" applyNumberFormat="1" applyFont="1" applyFill="1" applyBorder="1" applyAlignment="1">
      <alignment vertical="center" wrapText="1"/>
    </xf>
    <xf numFmtId="0" fontId="1" fillId="8" borderId="1" xfId="0" applyFont="1" applyFill="1" applyBorder="1"/>
    <xf numFmtId="0" fontId="1" fillId="8" borderId="1" xfId="0" applyFont="1" applyFill="1" applyBorder="1" applyAlignment="1">
      <alignment wrapText="1"/>
    </xf>
    <xf numFmtId="0" fontId="1" fillId="6" borderId="24" xfId="0" applyFont="1" applyFill="1" applyBorder="1"/>
    <xf numFmtId="2" fontId="16" fillId="8" borderId="24" xfId="0" applyNumberFormat="1" applyFont="1" applyFill="1" applyBorder="1"/>
    <xf numFmtId="164" fontId="13" fillId="8" borderId="24" xfId="0" applyNumberFormat="1" applyFont="1" applyFill="1" applyBorder="1"/>
    <xf numFmtId="2" fontId="11" fillId="8" borderId="24" xfId="0" applyNumberFormat="1" applyFont="1" applyFill="1" applyBorder="1"/>
    <xf numFmtId="164" fontId="1" fillId="8" borderId="24" xfId="0" applyNumberFormat="1" applyFont="1" applyFill="1" applyBorder="1"/>
    <xf numFmtId="164" fontId="13" fillId="8" borderId="24" xfId="0" applyNumberFormat="1" applyFont="1" applyFill="1" applyBorder="1" applyAlignment="1">
      <alignment wrapText="1"/>
    </xf>
    <xf numFmtId="4" fontId="11" fillId="8" borderId="24" xfId="0" applyNumberFormat="1" applyFont="1" applyFill="1" applyBorder="1"/>
    <xf numFmtId="2" fontId="1" fillId="8" borderId="24" xfId="0" applyNumberFormat="1" applyFont="1" applyFill="1" applyBorder="1"/>
    <xf numFmtId="164" fontId="1" fillId="10" borderId="24" xfId="0" applyNumberFormat="1" applyFont="1" applyFill="1" applyBorder="1"/>
    <xf numFmtId="164" fontId="1" fillId="10" borderId="25" xfId="0" applyNumberFormat="1" applyFont="1" applyFill="1" applyBorder="1"/>
    <xf numFmtId="0" fontId="12" fillId="5" borderId="1" xfId="0" applyFont="1" applyFill="1" applyBorder="1"/>
    <xf numFmtId="0" fontId="1" fillId="5" borderId="24" xfId="0" applyFont="1" applyFill="1" applyBorder="1"/>
    <xf numFmtId="0" fontId="1" fillId="8" borderId="24" xfId="0" applyFont="1" applyFill="1" applyBorder="1"/>
    <xf numFmtId="0" fontId="13" fillId="8" borderId="24" xfId="0" applyFont="1" applyFill="1" applyBorder="1" applyAlignment="1">
      <alignment horizontal="right"/>
    </xf>
    <xf numFmtId="0" fontId="1" fillId="8" borderId="24" xfId="0" applyFont="1" applyFill="1" applyBorder="1" applyAlignment="1">
      <alignment horizontal="right" wrapText="1"/>
    </xf>
    <xf numFmtId="164" fontId="7" fillId="8" borderId="24" xfId="0" applyNumberFormat="1" applyFont="1" applyFill="1" applyBorder="1"/>
    <xf numFmtId="0" fontId="1" fillId="8" borderId="24" xfId="0" applyFont="1" applyFill="1" applyBorder="1" applyAlignment="1">
      <alignment horizontal="right"/>
    </xf>
    <xf numFmtId="0" fontId="1" fillId="13" borderId="1" xfId="0" applyFont="1" applyFill="1" applyBorder="1"/>
    <xf numFmtId="0" fontId="13" fillId="8" borderId="1" xfId="0" applyFont="1" applyFill="1" applyBorder="1"/>
    <xf numFmtId="0" fontId="13" fillId="8" borderId="1" xfId="0" applyFont="1" applyFill="1" applyBorder="1" applyAlignment="1">
      <alignment wrapText="1"/>
    </xf>
    <xf numFmtId="0" fontId="13" fillId="8" borderId="1" xfId="0" applyFont="1" applyFill="1" applyBorder="1" applyAlignment="1">
      <alignment horizontal="right"/>
    </xf>
    <xf numFmtId="164" fontId="19" fillId="13" borderId="1" xfId="0" applyNumberFormat="1" applyFont="1" applyFill="1" applyBorder="1"/>
    <xf numFmtId="164" fontId="1" fillId="8" borderId="1" xfId="0" applyNumberFormat="1" applyFont="1" applyFill="1" applyBorder="1" applyAlignment="1">
      <alignment horizontal="right" wrapText="1"/>
    </xf>
    <xf numFmtId="164" fontId="1" fillId="8" borderId="1" xfId="0" applyNumberFormat="1" applyFont="1" applyFill="1" applyBorder="1"/>
    <xf numFmtId="0" fontId="1" fillId="8" borderId="1" xfId="0" applyFont="1" applyFill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wrapText="1"/>
    </xf>
    <xf numFmtId="0" fontId="1" fillId="14" borderId="1" xfId="0" applyFont="1" applyFill="1" applyBorder="1"/>
    <xf numFmtId="0" fontId="20" fillId="9" borderId="8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/>
    <xf numFmtId="0" fontId="3" fillId="0" borderId="4" xfId="0" applyFont="1" applyBorder="1"/>
    <xf numFmtId="0" fontId="4" fillId="3" borderId="2" xfId="0" applyFont="1" applyFill="1" applyBorder="1" applyAlignment="1">
      <alignment horizontal="center" wrapText="1"/>
    </xf>
    <xf numFmtId="0" fontId="6" fillId="7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12" fillId="5" borderId="21" xfId="0" applyFont="1" applyFill="1" applyBorder="1" applyAlignment="1">
      <alignment horizontal="right"/>
    </xf>
    <xf numFmtId="0" fontId="3" fillId="0" borderId="22" xfId="0" applyFont="1" applyBorder="1"/>
    <xf numFmtId="0" fontId="3" fillId="0" borderId="23" xfId="0" applyFont="1" applyBorder="1"/>
    <xf numFmtId="0" fontId="12" fillId="5" borderId="2" xfId="0" applyFont="1" applyFill="1" applyBorder="1" applyAlignment="1">
      <alignment horizontal="right"/>
    </xf>
    <xf numFmtId="164" fontId="13" fillId="8" borderId="17" xfId="0" applyNumberFormat="1" applyFont="1" applyFill="1" applyBorder="1"/>
    <xf numFmtId="0" fontId="3" fillId="0" borderId="18" xfId="0" applyFont="1" applyBorder="1"/>
    <xf numFmtId="0" fontId="3" fillId="0" borderId="19" xfId="0" applyFont="1" applyBorder="1"/>
    <xf numFmtId="0" fontId="21" fillId="3" borderId="1" xfId="0" applyFont="1" applyFill="1" applyBorder="1"/>
    <xf numFmtId="0" fontId="2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369094</xdr:colOff>
      <xdr:row>1</xdr:row>
      <xdr:rowOff>75404</xdr:rowOff>
    </xdr:from>
    <xdr:to>
      <xdr:col>4</xdr:col>
      <xdr:colOff>1905000</xdr:colOff>
      <xdr:row>8</xdr:row>
      <xdr:rowOff>130970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495C27C-8508-5E05-1D35-5D9ED0951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438" y="253998"/>
          <a:ext cx="2119312" cy="3305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045"/>
  <sheetViews>
    <sheetView tabSelected="1" zoomScale="80" zoomScaleNormal="80" workbookViewId="0">
      <selection activeCell="B4" sqref="B4"/>
    </sheetView>
  </sheetViews>
  <sheetFormatPr defaultColWidth="14.42578125" defaultRowHeight="15" customHeight="1"/>
  <cols>
    <col min="1" max="1" width="2.5703125" customWidth="1"/>
    <col min="2" max="2" width="24.28515625" customWidth="1"/>
    <col min="3" max="4" width="8.7109375" customWidth="1"/>
    <col min="5" max="5" width="32.42578125" customWidth="1"/>
    <col min="6" max="6" width="8.7109375" customWidth="1"/>
    <col min="7" max="7" width="3.7109375" customWidth="1"/>
    <col min="8" max="8" width="8.7109375" customWidth="1"/>
    <col min="9" max="11" width="15" customWidth="1"/>
    <col min="12" max="12" width="21.7109375" customWidth="1"/>
    <col min="13" max="13" width="24.28515625" customWidth="1"/>
    <col min="14" max="14" width="2.7109375" customWidth="1"/>
    <col min="15" max="15" width="8.7109375" customWidth="1"/>
    <col min="16" max="18" width="15.42578125" customWidth="1"/>
    <col min="19" max="19" width="22.7109375" customWidth="1"/>
    <col min="20" max="20" width="22.85546875" customWidth="1"/>
    <col min="21" max="21" width="2.5703125" customWidth="1"/>
    <col min="22" max="22" width="8.7109375" customWidth="1"/>
    <col min="23" max="23" width="16.85546875" customWidth="1"/>
    <col min="24" max="24" width="13.5703125" customWidth="1"/>
    <col min="25" max="25" width="18.28515625" customWidth="1"/>
    <col min="26" max="26" width="23.7109375" customWidth="1"/>
    <col min="27" max="27" width="23.28515625" customWidth="1"/>
    <col min="28" max="28" width="3" customWidth="1"/>
    <col min="29" max="29" width="8.7109375" customWidth="1"/>
    <col min="31" max="31" width="23.7109375" customWidth="1"/>
    <col min="32" max="32" width="23.28515625" customWidth="1"/>
    <col min="33" max="33" width="3.5703125" customWidth="1"/>
    <col min="34" max="34" width="8.7109375" customWidth="1"/>
    <col min="35" max="37" width="14" customWidth="1"/>
    <col min="38" max="38" width="21.5703125" customWidth="1"/>
    <col min="39" max="39" width="21.28515625" customWidth="1"/>
    <col min="40" max="40" width="3" customWidth="1"/>
    <col min="41" max="41" width="19.5703125" customWidth="1"/>
    <col min="42" max="42" width="16.28515625" customWidth="1"/>
    <col min="43" max="43" width="3" customWidth="1"/>
  </cols>
  <sheetData>
    <row r="1" spans="1:43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43.5" customHeight="1">
      <c r="A2" s="1"/>
      <c r="B2" s="163" t="s">
        <v>0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5"/>
      <c r="AQ2" s="1"/>
    </row>
    <row r="3" spans="1:43" ht="42" customHeight="1">
      <c r="A3" s="1"/>
      <c r="B3" s="166" t="s">
        <v>1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5"/>
      <c r="AQ3" s="1"/>
    </row>
    <row r="4" spans="1:43" ht="86.25" customHeight="1">
      <c r="A4" s="3"/>
      <c r="B4" s="4" t="s">
        <v>2</v>
      </c>
      <c r="C4" s="5"/>
      <c r="D4" s="5"/>
      <c r="E4" s="5"/>
      <c r="F4" s="5"/>
      <c r="G4" s="6"/>
      <c r="H4" s="5"/>
      <c r="I4" s="5"/>
      <c r="J4" s="5"/>
      <c r="K4" s="5"/>
      <c r="L4" s="7" t="s">
        <v>3</v>
      </c>
      <c r="M4" s="7" t="s">
        <v>4</v>
      </c>
      <c r="N4" s="8"/>
      <c r="O4" s="7"/>
      <c r="P4" s="7"/>
      <c r="Q4" s="7"/>
      <c r="R4" s="7"/>
      <c r="S4" s="7" t="s">
        <v>3</v>
      </c>
      <c r="T4" s="7" t="s">
        <v>4</v>
      </c>
      <c r="U4" s="8"/>
      <c r="V4" s="7"/>
      <c r="W4" s="7"/>
      <c r="X4" s="7"/>
      <c r="Y4" s="7"/>
      <c r="Z4" s="7" t="s">
        <v>3</v>
      </c>
      <c r="AA4" s="7" t="s">
        <v>4</v>
      </c>
      <c r="AB4" s="8"/>
      <c r="AC4" s="7"/>
      <c r="AD4" s="7"/>
      <c r="AE4" s="7" t="s">
        <v>3</v>
      </c>
      <c r="AF4" s="7" t="s">
        <v>4</v>
      </c>
      <c r="AG4" s="8"/>
      <c r="AH4" s="7"/>
      <c r="AI4" s="7"/>
      <c r="AJ4" s="7"/>
      <c r="AK4" s="7"/>
      <c r="AL4" s="7" t="s">
        <v>3</v>
      </c>
      <c r="AM4" s="7" t="s">
        <v>4</v>
      </c>
      <c r="AN4" s="9"/>
      <c r="AO4" s="1"/>
      <c r="AP4" s="1"/>
      <c r="AQ4" s="1"/>
    </row>
    <row r="5" spans="1:43" ht="14.25" customHeight="1">
      <c r="A5" s="3"/>
      <c r="B5" s="5"/>
      <c r="C5" s="5"/>
      <c r="D5" s="5"/>
      <c r="E5" s="5"/>
      <c r="F5" s="5"/>
      <c r="G5" s="6"/>
      <c r="H5" s="5"/>
      <c r="I5" s="5"/>
      <c r="J5" s="5"/>
      <c r="K5" s="5"/>
      <c r="L5" s="10"/>
      <c r="M5" s="5"/>
      <c r="N5" s="6"/>
      <c r="O5" s="5"/>
      <c r="P5" s="5"/>
      <c r="Q5" s="5"/>
      <c r="R5" s="5"/>
      <c r="S5" s="5"/>
      <c r="T5" s="5"/>
      <c r="U5" s="6"/>
      <c r="V5" s="5"/>
      <c r="W5" s="5"/>
      <c r="X5" s="5"/>
      <c r="Y5" s="5"/>
      <c r="Z5" s="5"/>
      <c r="AA5" s="5"/>
      <c r="AB5" s="6"/>
      <c r="AC5" s="5"/>
      <c r="AD5" s="5"/>
      <c r="AE5" s="5"/>
      <c r="AF5" s="5"/>
      <c r="AG5" s="6"/>
      <c r="AH5" s="5"/>
      <c r="AI5" s="5"/>
      <c r="AJ5" s="5"/>
      <c r="AK5" s="5"/>
      <c r="AL5" s="5"/>
      <c r="AM5" s="5"/>
      <c r="AN5" s="6"/>
      <c r="AO5" s="1"/>
      <c r="AP5" s="1"/>
      <c r="AQ5" s="1"/>
    </row>
    <row r="6" spans="1:43" ht="14.25" customHeight="1">
      <c r="A6" s="3"/>
      <c r="B6" s="5"/>
      <c r="C6" s="5"/>
      <c r="D6" s="5"/>
      <c r="E6" s="5"/>
      <c r="F6" s="5"/>
      <c r="G6" s="6"/>
      <c r="H6" s="5"/>
      <c r="I6" s="5"/>
      <c r="J6" s="5"/>
      <c r="K6" s="5"/>
      <c r="L6" s="10"/>
      <c r="M6" s="5"/>
      <c r="N6" s="6"/>
      <c r="O6" s="5"/>
      <c r="P6" s="5"/>
      <c r="Q6" s="5"/>
      <c r="R6" s="5"/>
      <c r="S6" s="5"/>
      <c r="T6" s="5"/>
      <c r="U6" s="6"/>
      <c r="V6" s="5"/>
      <c r="W6" s="5"/>
      <c r="X6" s="5"/>
      <c r="Y6" s="5"/>
      <c r="Z6" s="5"/>
      <c r="AA6" s="5"/>
      <c r="AB6" s="6"/>
      <c r="AC6" s="5"/>
      <c r="AD6" s="5"/>
      <c r="AE6" s="5"/>
      <c r="AF6" s="5"/>
      <c r="AG6" s="6"/>
      <c r="AH6" s="5"/>
      <c r="AI6" s="5"/>
      <c r="AJ6" s="5"/>
      <c r="AK6" s="5"/>
      <c r="AL6" s="5"/>
      <c r="AM6" s="5"/>
      <c r="AN6" s="6"/>
      <c r="AO6" s="1"/>
      <c r="AP6" s="1"/>
      <c r="AQ6" s="1"/>
    </row>
    <row r="7" spans="1:43" ht="27.75" customHeight="1">
      <c r="A7" s="1"/>
      <c r="B7" s="11"/>
      <c r="C7" s="11"/>
      <c r="D7" s="11"/>
      <c r="E7" s="11"/>
      <c r="F7" s="11"/>
      <c r="G7" s="6"/>
      <c r="H7" s="167" t="s">
        <v>5</v>
      </c>
      <c r="I7" s="164"/>
      <c r="J7" s="164"/>
      <c r="K7" s="164"/>
      <c r="L7" s="164"/>
      <c r="M7" s="165"/>
      <c r="N7" s="12"/>
      <c r="O7" s="167" t="s">
        <v>6</v>
      </c>
      <c r="P7" s="164"/>
      <c r="Q7" s="164"/>
      <c r="R7" s="164"/>
      <c r="S7" s="164"/>
      <c r="T7" s="165"/>
      <c r="U7" s="12"/>
      <c r="V7" s="167" t="s">
        <v>7</v>
      </c>
      <c r="W7" s="164"/>
      <c r="X7" s="164"/>
      <c r="Y7" s="164"/>
      <c r="Z7" s="164"/>
      <c r="AA7" s="165"/>
      <c r="AB7" s="12"/>
      <c r="AC7" s="167" t="s">
        <v>8</v>
      </c>
      <c r="AD7" s="164"/>
      <c r="AE7" s="164"/>
      <c r="AF7" s="165"/>
      <c r="AG7" s="12"/>
      <c r="AH7" s="13"/>
      <c r="AI7" s="167" t="s">
        <v>9</v>
      </c>
      <c r="AJ7" s="164"/>
      <c r="AK7" s="164"/>
      <c r="AL7" s="164"/>
      <c r="AM7" s="165"/>
      <c r="AN7" s="6"/>
      <c r="AO7" s="168" t="s">
        <v>10</v>
      </c>
      <c r="AP7" s="165"/>
      <c r="AQ7" s="1"/>
    </row>
    <row r="8" spans="1:43" ht="27.75" customHeight="1">
      <c r="A8" s="1"/>
      <c r="B8" s="11"/>
      <c r="C8" s="11"/>
      <c r="D8" s="11"/>
      <c r="E8" s="11"/>
      <c r="F8" s="11"/>
      <c r="G8" s="6"/>
      <c r="H8" s="169" t="s">
        <v>11</v>
      </c>
      <c r="I8" s="170"/>
      <c r="J8" s="169" t="s">
        <v>12</v>
      </c>
      <c r="K8" s="170"/>
      <c r="L8" s="14"/>
      <c r="M8" s="14"/>
      <c r="N8" s="12"/>
      <c r="O8" s="169" t="s">
        <v>11</v>
      </c>
      <c r="P8" s="170"/>
      <c r="Q8" s="169" t="s">
        <v>12</v>
      </c>
      <c r="R8" s="170"/>
      <c r="S8" s="15"/>
      <c r="T8" s="15"/>
      <c r="U8" s="12"/>
      <c r="V8" s="169" t="s">
        <v>11</v>
      </c>
      <c r="W8" s="170"/>
      <c r="X8" s="169" t="s">
        <v>12</v>
      </c>
      <c r="Y8" s="170"/>
      <c r="Z8" s="15"/>
      <c r="AA8" s="15"/>
      <c r="AB8" s="12"/>
      <c r="AC8" s="169" t="s">
        <v>11</v>
      </c>
      <c r="AD8" s="170"/>
      <c r="AE8" s="15"/>
      <c r="AF8" s="15"/>
      <c r="AG8" s="12"/>
      <c r="AH8" s="169" t="s">
        <v>11</v>
      </c>
      <c r="AI8" s="170"/>
      <c r="AJ8" s="169" t="s">
        <v>12</v>
      </c>
      <c r="AK8" s="170"/>
      <c r="AL8" s="15"/>
      <c r="AM8" s="15"/>
      <c r="AN8" s="6"/>
      <c r="AO8" s="16"/>
      <c r="AP8" s="1"/>
      <c r="AQ8" s="1"/>
    </row>
    <row r="9" spans="1:43" ht="22.5" customHeight="1">
      <c r="A9" s="17"/>
      <c r="B9" s="18"/>
      <c r="C9" s="18"/>
      <c r="D9" s="18"/>
      <c r="E9" s="18"/>
      <c r="F9" s="18"/>
      <c r="G9" s="19"/>
      <c r="H9" s="20" t="s">
        <v>13</v>
      </c>
      <c r="I9" s="17" t="s">
        <v>14</v>
      </c>
      <c r="J9" s="17" t="s">
        <v>13</v>
      </c>
      <c r="K9" s="17" t="s">
        <v>14</v>
      </c>
      <c r="L9" s="21">
        <v>246500</v>
      </c>
      <c r="M9" s="17">
        <v>180951.5</v>
      </c>
      <c r="N9" s="19"/>
      <c r="O9" s="20" t="s">
        <v>13</v>
      </c>
      <c r="P9" s="17" t="s">
        <v>14</v>
      </c>
      <c r="Q9" s="17" t="s">
        <v>13</v>
      </c>
      <c r="R9" s="17" t="s">
        <v>14</v>
      </c>
      <c r="S9" s="17">
        <v>223425</v>
      </c>
      <c r="T9" s="17">
        <v>180951.5</v>
      </c>
      <c r="U9" s="19"/>
      <c r="V9" s="20" t="s">
        <v>13</v>
      </c>
      <c r="W9" s="17" t="s">
        <v>14</v>
      </c>
      <c r="X9" s="17" t="s">
        <v>13</v>
      </c>
      <c r="Y9" s="17" t="s">
        <v>14</v>
      </c>
      <c r="Z9" s="17">
        <v>201367</v>
      </c>
      <c r="AA9" s="17">
        <v>180951.5</v>
      </c>
      <c r="AB9" s="19"/>
      <c r="AC9" s="20" t="s">
        <v>13</v>
      </c>
      <c r="AD9" s="17" t="s">
        <v>14</v>
      </c>
      <c r="AE9" s="17">
        <v>753894</v>
      </c>
      <c r="AF9" s="17">
        <v>0</v>
      </c>
      <c r="AG9" s="19"/>
      <c r="AH9" s="20" t="s">
        <v>13</v>
      </c>
      <c r="AI9" s="17" t="s">
        <v>14</v>
      </c>
      <c r="AJ9" s="17" t="s">
        <v>13</v>
      </c>
      <c r="AK9" s="17" t="s">
        <v>14</v>
      </c>
      <c r="AL9" s="17">
        <v>245462</v>
      </c>
      <c r="AM9" s="17">
        <v>180951.5</v>
      </c>
      <c r="AN9" s="19"/>
      <c r="AO9" s="22" t="s">
        <v>15</v>
      </c>
      <c r="AP9" s="22" t="s">
        <v>16</v>
      </c>
      <c r="AQ9" s="1"/>
    </row>
    <row r="10" spans="1:43" ht="68.25" customHeight="1">
      <c r="A10" s="1"/>
      <c r="B10" s="23" t="s">
        <v>17</v>
      </c>
      <c r="C10" s="24"/>
      <c r="D10" s="178" t="s">
        <v>18</v>
      </c>
      <c r="E10" s="24"/>
      <c r="F10" s="24"/>
      <c r="G10" s="6"/>
      <c r="H10" s="25">
        <v>40.74074074074074</v>
      </c>
      <c r="I10" s="26">
        <f>L9*H10/100</f>
        <v>100425.92592592593</v>
      </c>
      <c r="J10" s="26"/>
      <c r="K10" s="26"/>
      <c r="L10" s="27" t="s">
        <v>19</v>
      </c>
      <c r="M10" s="28">
        <v>68142</v>
      </c>
      <c r="N10" s="6"/>
      <c r="O10" s="25">
        <v>39.325842696629216</v>
      </c>
      <c r="P10" s="26">
        <f>S9*O10/100</f>
        <v>87863.764044943819</v>
      </c>
      <c r="Q10" s="26"/>
      <c r="R10" s="26"/>
      <c r="S10" s="27" t="s">
        <v>20</v>
      </c>
      <c r="T10" s="28">
        <v>14991</v>
      </c>
      <c r="U10" s="6"/>
      <c r="V10" s="25">
        <v>46.575342465753401</v>
      </c>
      <c r="W10" s="26">
        <f>Z9*V10/100</f>
        <v>93787.36986301365</v>
      </c>
      <c r="X10" s="26"/>
      <c r="Y10" s="26"/>
      <c r="Z10" s="27" t="s">
        <v>21</v>
      </c>
      <c r="AA10" s="28">
        <v>18900</v>
      </c>
      <c r="AB10" s="6"/>
      <c r="AC10" s="25">
        <v>88.372093023255815</v>
      </c>
      <c r="AD10" s="26">
        <f>AE9*AC10/100</f>
        <v>666231.90697674418</v>
      </c>
      <c r="AE10" s="29" t="s">
        <v>22</v>
      </c>
      <c r="AF10" s="30">
        <v>85180</v>
      </c>
      <c r="AG10" s="6"/>
      <c r="AH10" s="25">
        <v>39.285714285714285</v>
      </c>
      <c r="AI10" s="26">
        <f>AL9*AH10/100</f>
        <v>96431.5</v>
      </c>
      <c r="AJ10" s="26"/>
      <c r="AK10" s="26"/>
      <c r="AL10" s="31" t="s">
        <v>23</v>
      </c>
      <c r="AM10" s="32">
        <v>80000</v>
      </c>
      <c r="AN10" s="6"/>
      <c r="AO10" s="33">
        <f>SUM(AI10,AD10,W10,P10,I10)</f>
        <v>1044740.4668106276</v>
      </c>
      <c r="AP10" s="34">
        <f>SUM(AM10,AF10,AF11,AF12,AF13,AF14,AF15,AF16,AA10,AA11,AA14,T10,M10,M11,M14)</f>
        <v>677548</v>
      </c>
      <c r="AQ10" s="1"/>
    </row>
    <row r="11" spans="1:43" ht="41.25" customHeight="1">
      <c r="A11" s="1"/>
      <c r="B11" s="23"/>
      <c r="C11" s="24"/>
      <c r="D11" s="24"/>
      <c r="E11" s="24"/>
      <c r="F11" s="24"/>
      <c r="G11" s="6"/>
      <c r="H11" s="35"/>
      <c r="I11" s="36"/>
      <c r="J11" s="36"/>
      <c r="K11" s="36"/>
      <c r="L11" s="31" t="s">
        <v>24</v>
      </c>
      <c r="M11" s="32">
        <v>11994</v>
      </c>
      <c r="N11" s="6"/>
      <c r="O11" s="35"/>
      <c r="P11" s="36"/>
      <c r="Q11" s="36"/>
      <c r="R11" s="36"/>
      <c r="S11" s="37" t="s">
        <v>25</v>
      </c>
      <c r="T11" s="38">
        <f>P10-T10</f>
        <v>72872.764044943819</v>
      </c>
      <c r="U11" s="6"/>
      <c r="V11" s="35"/>
      <c r="W11" s="36"/>
      <c r="X11" s="36"/>
      <c r="Y11" s="36"/>
      <c r="Z11" s="31" t="s">
        <v>26</v>
      </c>
      <c r="AA11" s="32">
        <v>56700</v>
      </c>
      <c r="AB11" s="6"/>
      <c r="AC11" s="35"/>
      <c r="AD11" s="36"/>
      <c r="AE11" s="29" t="s">
        <v>27</v>
      </c>
      <c r="AF11" s="30">
        <v>50220</v>
      </c>
      <c r="AG11" s="6"/>
      <c r="AH11" s="35"/>
      <c r="AI11" s="36"/>
      <c r="AJ11" s="36"/>
      <c r="AK11" s="36"/>
      <c r="AL11" s="37" t="s">
        <v>25</v>
      </c>
      <c r="AM11" s="39">
        <f>AI10-AM10</f>
        <v>16431.5</v>
      </c>
      <c r="AN11" s="6"/>
      <c r="AO11" s="40"/>
      <c r="AP11" s="40"/>
      <c r="AQ11" s="1"/>
    </row>
    <row r="12" spans="1:43" ht="41.25" customHeight="1">
      <c r="A12" s="1"/>
      <c r="B12" s="23"/>
      <c r="C12" s="24"/>
      <c r="D12" s="24"/>
      <c r="E12" s="24"/>
      <c r="F12" s="24"/>
      <c r="G12" s="6"/>
      <c r="H12" s="35"/>
      <c r="I12" s="36"/>
      <c r="J12" s="36"/>
      <c r="K12" s="36"/>
      <c r="L12" s="37" t="s">
        <v>25</v>
      </c>
      <c r="M12" s="41">
        <f>I10-SUM(M10,M11)</f>
        <v>20289.925925925927</v>
      </c>
      <c r="N12" s="6"/>
      <c r="O12" s="42"/>
      <c r="P12" s="43"/>
      <c r="Q12" s="43"/>
      <c r="R12" s="43"/>
      <c r="S12" s="44"/>
      <c r="T12" s="45"/>
      <c r="U12" s="6"/>
      <c r="V12" s="35"/>
      <c r="W12" s="36"/>
      <c r="X12" s="36"/>
      <c r="Y12" s="36"/>
      <c r="Z12" s="37" t="s">
        <v>25</v>
      </c>
      <c r="AA12" s="39">
        <f>W10-SUM(AA10,AA11)</f>
        <v>18187.36986301365</v>
      </c>
      <c r="AB12" s="6"/>
      <c r="AC12" s="35"/>
      <c r="AD12" s="36"/>
      <c r="AE12" s="29" t="s">
        <v>28</v>
      </c>
      <c r="AF12" s="30">
        <v>68210</v>
      </c>
      <c r="AG12" s="6"/>
      <c r="AH12" s="42"/>
      <c r="AI12" s="43"/>
      <c r="AJ12" s="43"/>
      <c r="AK12" s="43"/>
      <c r="AL12" s="46"/>
      <c r="AM12" s="45"/>
      <c r="AN12" s="6"/>
      <c r="AO12" s="40"/>
      <c r="AP12" s="40"/>
      <c r="AQ12" s="1"/>
    </row>
    <row r="13" spans="1:43" ht="41.25" customHeight="1">
      <c r="A13" s="1"/>
      <c r="B13" s="23"/>
      <c r="C13" s="24"/>
      <c r="D13" s="24"/>
      <c r="E13" s="24"/>
      <c r="F13" s="24"/>
      <c r="G13" s="6"/>
      <c r="H13" s="42"/>
      <c r="I13" s="43"/>
      <c r="J13" s="43"/>
      <c r="K13" s="43"/>
      <c r="L13" s="21"/>
      <c r="M13" s="45"/>
      <c r="N13" s="6"/>
      <c r="O13" s="35"/>
      <c r="P13" s="36"/>
      <c r="Q13" s="47">
        <v>46.67</v>
      </c>
      <c r="R13" s="48">
        <f>Q13*T9/100</f>
        <v>84450.065050000005</v>
      </c>
      <c r="S13" s="49"/>
      <c r="T13" s="49"/>
      <c r="U13" s="6"/>
      <c r="V13" s="42"/>
      <c r="W13" s="43"/>
      <c r="X13" s="43"/>
      <c r="Y13" s="43"/>
      <c r="Z13" s="44"/>
      <c r="AA13" s="45"/>
      <c r="AB13" s="6"/>
      <c r="AC13" s="35"/>
      <c r="AD13" s="36"/>
      <c r="AE13" s="50" t="s">
        <v>29</v>
      </c>
      <c r="AF13" s="30">
        <v>31800</v>
      </c>
      <c r="AG13" s="6"/>
      <c r="AH13" s="35"/>
      <c r="AI13" s="36"/>
      <c r="AJ13" s="47">
        <v>39.285714285714299</v>
      </c>
      <c r="AK13" s="51">
        <f>AJ13*AM9/100</f>
        <v>71088.089285714304</v>
      </c>
      <c r="AL13" s="52"/>
      <c r="AM13" s="53"/>
      <c r="AN13" s="6"/>
      <c r="AO13" s="40"/>
      <c r="AP13" s="40"/>
      <c r="AQ13" s="1"/>
    </row>
    <row r="14" spans="1:43" ht="67.5" customHeight="1">
      <c r="A14" s="1"/>
      <c r="B14" s="23"/>
      <c r="C14" s="24"/>
      <c r="D14" s="24"/>
      <c r="E14" s="24"/>
      <c r="F14" s="24"/>
      <c r="G14" s="6"/>
      <c r="H14" s="35"/>
      <c r="I14" s="36"/>
      <c r="J14" s="54">
        <v>47.14</v>
      </c>
      <c r="K14" s="48">
        <f>J14*M9/100</f>
        <v>85300.537100000016</v>
      </c>
      <c r="L14" s="55" t="s">
        <v>30</v>
      </c>
      <c r="M14" s="56">
        <v>60551</v>
      </c>
      <c r="N14" s="6"/>
      <c r="O14" s="35"/>
      <c r="P14" s="36"/>
      <c r="Q14" s="57"/>
      <c r="R14" s="57"/>
      <c r="S14" s="58"/>
      <c r="T14" s="59"/>
      <c r="U14" s="6"/>
      <c r="V14" s="35"/>
      <c r="W14" s="36"/>
      <c r="X14" s="47">
        <v>46.575342465753401</v>
      </c>
      <c r="Y14" s="48">
        <f>X14*AA9/100</f>
        <v>84278.780821917768</v>
      </c>
      <c r="Z14" s="60" t="s">
        <v>31</v>
      </c>
      <c r="AA14" s="61">
        <v>65400</v>
      </c>
      <c r="AB14" s="6"/>
      <c r="AC14" s="35"/>
      <c r="AD14" s="36"/>
      <c r="AE14" s="29" t="s">
        <v>32</v>
      </c>
      <c r="AF14" s="30">
        <v>14680</v>
      </c>
      <c r="AG14" s="6"/>
      <c r="AH14" s="35"/>
      <c r="AI14" s="36"/>
      <c r="AJ14" s="57"/>
      <c r="AK14" s="57"/>
      <c r="AL14" s="62"/>
      <c r="AM14" s="28"/>
      <c r="AN14" s="6"/>
      <c r="AO14" s="40"/>
      <c r="AP14" s="40"/>
      <c r="AQ14" s="1"/>
    </row>
    <row r="15" spans="1:43" ht="48.75" customHeight="1">
      <c r="A15" s="1"/>
      <c r="B15" s="23"/>
      <c r="C15" s="24"/>
      <c r="D15" s="24"/>
      <c r="E15" s="24"/>
      <c r="F15" s="24"/>
      <c r="G15" s="6"/>
      <c r="H15" s="35"/>
      <c r="I15" s="36"/>
      <c r="J15" s="57"/>
      <c r="K15" s="57"/>
      <c r="L15" s="63"/>
      <c r="M15" s="28"/>
      <c r="N15" s="6"/>
      <c r="O15" s="35"/>
      <c r="P15" s="36"/>
      <c r="Q15" s="57"/>
      <c r="R15" s="57"/>
      <c r="S15" s="27"/>
      <c r="T15" s="28"/>
      <c r="U15" s="6"/>
      <c r="V15" s="35"/>
      <c r="W15" s="36"/>
      <c r="X15" s="57"/>
      <c r="Y15" s="57"/>
      <c r="Z15" s="27"/>
      <c r="AA15" s="28"/>
      <c r="AB15" s="6"/>
      <c r="AC15" s="35"/>
      <c r="AD15" s="36"/>
      <c r="AE15" s="29" t="s">
        <v>33</v>
      </c>
      <c r="AF15" s="30">
        <v>14200</v>
      </c>
      <c r="AG15" s="6"/>
      <c r="AH15" s="35"/>
      <c r="AI15" s="36"/>
      <c r="AJ15" s="57"/>
      <c r="AK15" s="57"/>
      <c r="AL15" s="31"/>
      <c r="AM15" s="32"/>
      <c r="AN15" s="6"/>
      <c r="AO15" s="40"/>
      <c r="AP15" s="40"/>
      <c r="AQ15" s="1"/>
    </row>
    <row r="16" spans="1:43" ht="39.75" customHeight="1">
      <c r="A16" s="1"/>
      <c r="B16" s="23"/>
      <c r="C16" s="24"/>
      <c r="D16" s="24"/>
      <c r="E16" s="24"/>
      <c r="F16" s="24"/>
      <c r="G16" s="6"/>
      <c r="H16" s="35"/>
      <c r="I16" s="36"/>
      <c r="J16" s="57"/>
      <c r="K16" s="57"/>
      <c r="L16" s="64"/>
      <c r="M16" s="65"/>
      <c r="N16" s="6"/>
      <c r="O16" s="35"/>
      <c r="P16" s="36"/>
      <c r="Q16" s="57"/>
      <c r="R16" s="57"/>
      <c r="S16" s="64"/>
      <c r="T16" s="66"/>
      <c r="U16" s="6"/>
      <c r="V16" s="35"/>
      <c r="W16" s="36"/>
      <c r="X16" s="57"/>
      <c r="Y16" s="57"/>
      <c r="Z16" s="64"/>
      <c r="AA16" s="65"/>
      <c r="AB16" s="6"/>
      <c r="AC16" s="35"/>
      <c r="AD16" s="36"/>
      <c r="AE16" s="67" t="s">
        <v>34</v>
      </c>
      <c r="AF16" s="68">
        <v>36580</v>
      </c>
      <c r="AG16" s="6"/>
      <c r="AH16" s="35"/>
      <c r="AI16" s="36"/>
      <c r="AJ16" s="57"/>
      <c r="AK16" s="57"/>
      <c r="AL16" s="69"/>
      <c r="AM16" s="33"/>
      <c r="AN16" s="6"/>
      <c r="AO16" s="40"/>
      <c r="AP16" s="40"/>
      <c r="AQ16" s="1"/>
    </row>
    <row r="17" spans="1:43" ht="39.75" customHeight="1">
      <c r="A17" s="1"/>
      <c r="B17" s="23"/>
      <c r="C17" s="24"/>
      <c r="D17" s="24"/>
      <c r="E17" s="24"/>
      <c r="F17" s="24"/>
      <c r="G17" s="6"/>
      <c r="H17" s="35"/>
      <c r="I17" s="36"/>
      <c r="J17" s="57"/>
      <c r="K17" s="57"/>
      <c r="L17" s="70" t="s">
        <v>35</v>
      </c>
      <c r="M17" s="71">
        <f>K14-M14</f>
        <v>24749.537100000016</v>
      </c>
      <c r="N17" s="6"/>
      <c r="O17" s="35"/>
      <c r="P17" s="36"/>
      <c r="Q17" s="57"/>
      <c r="R17" s="57"/>
      <c r="S17" s="70" t="s">
        <v>35</v>
      </c>
      <c r="T17" s="34">
        <f>R13</f>
        <v>84450.065050000005</v>
      </c>
      <c r="U17" s="6"/>
      <c r="V17" s="35"/>
      <c r="W17" s="36"/>
      <c r="X17" s="57"/>
      <c r="Y17" s="57"/>
      <c r="Z17" s="70" t="s">
        <v>35</v>
      </c>
      <c r="AA17" s="72">
        <f>Y14-AA14</f>
        <v>18878.780821917768</v>
      </c>
      <c r="AB17" s="6"/>
      <c r="AC17" s="35"/>
      <c r="AD17" s="36"/>
      <c r="AE17" s="37" t="s">
        <v>25</v>
      </c>
      <c r="AF17" s="39">
        <f>AD10-SUM(AF16,AF15,AF14,AF13,AF12,AF11,AF10)</f>
        <v>365361.90697674418</v>
      </c>
      <c r="AG17" s="6"/>
      <c r="AH17" s="35"/>
      <c r="AI17" s="36"/>
      <c r="AJ17" s="57"/>
      <c r="AK17" s="57"/>
      <c r="AL17" s="70" t="s">
        <v>35</v>
      </c>
      <c r="AM17" s="34">
        <f>AK13</f>
        <v>71088.089285714304</v>
      </c>
      <c r="AN17" s="6"/>
      <c r="AO17" s="40"/>
      <c r="AP17" s="40"/>
      <c r="AQ17" s="1"/>
    </row>
    <row r="18" spans="1:43" ht="9" customHeight="1">
      <c r="A18" s="1"/>
      <c r="B18" s="24"/>
      <c r="C18" s="24"/>
      <c r="D18" s="6"/>
      <c r="E18" s="6"/>
      <c r="F18" s="6"/>
      <c r="G18" s="6"/>
      <c r="H18" s="73"/>
      <c r="I18" s="74"/>
      <c r="J18" s="74"/>
      <c r="K18" s="74"/>
      <c r="L18" s="75"/>
      <c r="M18" s="76"/>
      <c r="N18" s="6"/>
      <c r="O18" s="73"/>
      <c r="P18" s="74"/>
      <c r="Q18" s="74"/>
      <c r="R18" s="74"/>
      <c r="S18" s="75"/>
      <c r="T18" s="76"/>
      <c r="U18" s="6"/>
      <c r="V18" s="73"/>
      <c r="W18" s="74"/>
      <c r="X18" s="74"/>
      <c r="Y18" s="74"/>
      <c r="Z18" s="75"/>
      <c r="AA18" s="76"/>
      <c r="AB18" s="6"/>
      <c r="AC18" s="73"/>
      <c r="AD18" s="74"/>
      <c r="AE18" s="75"/>
      <c r="AF18" s="76"/>
      <c r="AG18" s="6"/>
      <c r="AH18" s="73"/>
      <c r="AI18" s="74"/>
      <c r="AJ18" s="74"/>
      <c r="AK18" s="74"/>
      <c r="AL18" s="75"/>
      <c r="AM18" s="76"/>
      <c r="AN18" s="6"/>
      <c r="AO18" s="6"/>
      <c r="AP18" s="6"/>
      <c r="AQ18" s="6"/>
    </row>
    <row r="19" spans="1:43" ht="38.25" customHeight="1">
      <c r="A19" s="1"/>
      <c r="B19" s="23"/>
      <c r="C19" s="24"/>
      <c r="D19" s="178" t="s">
        <v>36</v>
      </c>
      <c r="E19" s="24"/>
      <c r="F19" s="24"/>
      <c r="G19" s="6"/>
      <c r="H19" s="25">
        <v>24.691358024691358</v>
      </c>
      <c r="I19" s="26">
        <f>L9*H19/100</f>
        <v>60864.1975308642</v>
      </c>
      <c r="J19" s="26"/>
      <c r="K19" s="26"/>
      <c r="L19" s="27" t="s">
        <v>37</v>
      </c>
      <c r="M19" s="28">
        <v>42908</v>
      </c>
      <c r="N19" s="6"/>
      <c r="O19" s="25">
        <v>16.853932584269664</v>
      </c>
      <c r="P19" s="26">
        <f>S9*O19/100</f>
        <v>37655.898876404499</v>
      </c>
      <c r="Q19" s="26"/>
      <c r="R19" s="26"/>
      <c r="S19" s="27" t="s">
        <v>38</v>
      </c>
      <c r="T19" s="28">
        <v>33357</v>
      </c>
      <c r="U19" s="6"/>
      <c r="V19" s="25">
        <v>21.917808219178081</v>
      </c>
      <c r="W19" s="26">
        <f>Z9*V19/100</f>
        <v>44135.232876712325</v>
      </c>
      <c r="X19" s="26"/>
      <c r="Y19" s="26"/>
      <c r="Z19" s="27" t="s">
        <v>39</v>
      </c>
      <c r="AA19" s="28">
        <v>28700</v>
      </c>
      <c r="AB19" s="6"/>
      <c r="AC19" s="77">
        <v>0</v>
      </c>
      <c r="AD19" s="78">
        <f>AE9*AC19/100</f>
        <v>0</v>
      </c>
      <c r="AE19" s="40"/>
      <c r="AF19" s="40"/>
      <c r="AG19" s="6"/>
      <c r="AH19" s="25">
        <v>11.904761904761905</v>
      </c>
      <c r="AI19" s="26">
        <f>AL9*AH19/100</f>
        <v>29221.666666666672</v>
      </c>
      <c r="AJ19" s="26"/>
      <c r="AK19" s="26"/>
      <c r="AL19" s="37" t="s">
        <v>25</v>
      </c>
      <c r="AM19" s="39">
        <f>AI19</f>
        <v>29221.666666666672</v>
      </c>
      <c r="AN19" s="6"/>
      <c r="AO19" s="33">
        <f>SUM(AD19,AI19,W19,P19,I19)</f>
        <v>171876.99595064769</v>
      </c>
      <c r="AP19" s="34">
        <f>SUM(AA19,AA20,AA23,AA24,T22,T19,M19,M25)</f>
        <v>204061</v>
      </c>
      <c r="AQ19" s="1"/>
    </row>
    <row r="20" spans="1:43" ht="38.25" customHeight="1">
      <c r="A20" s="1"/>
      <c r="B20" s="23"/>
      <c r="C20" s="24"/>
      <c r="D20" s="24"/>
      <c r="E20" s="24"/>
      <c r="F20" s="24"/>
      <c r="G20" s="6"/>
      <c r="H20" s="35"/>
      <c r="I20" s="26"/>
      <c r="J20" s="26"/>
      <c r="K20" s="26"/>
      <c r="L20" s="37"/>
      <c r="M20" s="175">
        <f>I19-M19</f>
        <v>17956.1975308642</v>
      </c>
      <c r="N20" s="6"/>
      <c r="O20" s="35"/>
      <c r="P20" s="26"/>
      <c r="Q20" s="26"/>
      <c r="R20" s="26"/>
      <c r="S20" s="37" t="s">
        <v>25</v>
      </c>
      <c r="T20" s="38">
        <f>P19-T19</f>
        <v>4298.8988764044989</v>
      </c>
      <c r="U20" s="6"/>
      <c r="V20" s="35"/>
      <c r="W20" s="26"/>
      <c r="X20" s="26"/>
      <c r="Y20" s="26"/>
      <c r="Z20" s="31" t="s">
        <v>40</v>
      </c>
      <c r="AA20" s="32">
        <v>12000</v>
      </c>
      <c r="AB20" s="6"/>
      <c r="AC20" s="79"/>
      <c r="AD20" s="78"/>
      <c r="AE20" s="40"/>
      <c r="AF20" s="40"/>
      <c r="AG20" s="6"/>
      <c r="AH20" s="42"/>
      <c r="AI20" s="80"/>
      <c r="AJ20" s="80"/>
      <c r="AK20" s="80"/>
      <c r="AL20" s="44"/>
      <c r="AM20" s="45"/>
      <c r="AN20" s="6"/>
      <c r="AO20" s="33"/>
      <c r="AP20" s="33"/>
      <c r="AQ20" s="1"/>
    </row>
    <row r="21" spans="1:43" ht="38.25" customHeight="1">
      <c r="A21" s="1"/>
      <c r="B21" s="23"/>
      <c r="C21" s="24"/>
      <c r="D21" s="24"/>
      <c r="E21" s="24"/>
      <c r="F21" s="24"/>
      <c r="G21" s="6"/>
      <c r="H21" s="35"/>
      <c r="I21" s="26"/>
      <c r="J21" s="26"/>
      <c r="K21" s="26"/>
      <c r="L21" s="37"/>
      <c r="M21" s="176"/>
      <c r="N21" s="6"/>
      <c r="O21" s="42"/>
      <c r="P21" s="80"/>
      <c r="Q21" s="80"/>
      <c r="R21" s="80"/>
      <c r="S21" s="44"/>
      <c r="T21" s="45"/>
      <c r="U21" s="6"/>
      <c r="V21" s="35"/>
      <c r="W21" s="26"/>
      <c r="X21" s="26"/>
      <c r="Y21" s="26"/>
      <c r="Z21" s="37" t="s">
        <v>25</v>
      </c>
      <c r="AA21" s="39">
        <f>W19-SUM(AA19,AA20)</f>
        <v>3435.2328767123254</v>
      </c>
      <c r="AB21" s="6"/>
      <c r="AC21" s="79"/>
      <c r="AD21" s="78"/>
      <c r="AE21" s="40"/>
      <c r="AF21" s="40"/>
      <c r="AG21" s="6"/>
      <c r="AH21" s="35"/>
      <c r="AI21" s="26"/>
      <c r="AJ21" s="47">
        <v>11.9047619047619</v>
      </c>
      <c r="AK21" s="48">
        <f>AJ21*AM9/100</f>
        <v>21541.845238095229</v>
      </c>
      <c r="AL21" s="27"/>
      <c r="AM21" s="28"/>
      <c r="AN21" s="6"/>
      <c r="AO21" s="33"/>
      <c r="AP21" s="33"/>
      <c r="AQ21" s="1"/>
    </row>
    <row r="22" spans="1:43" ht="38.25" customHeight="1">
      <c r="A22" s="1"/>
      <c r="B22" s="23"/>
      <c r="C22" s="24"/>
      <c r="D22" s="24"/>
      <c r="E22" s="24"/>
      <c r="F22" s="24"/>
      <c r="G22" s="6"/>
      <c r="H22" s="35"/>
      <c r="I22" s="26"/>
      <c r="J22" s="35"/>
      <c r="K22" s="26"/>
      <c r="L22" s="37"/>
      <c r="M22" s="176"/>
      <c r="N22" s="6"/>
      <c r="O22" s="35"/>
      <c r="P22" s="26"/>
      <c r="Q22" s="47">
        <v>20</v>
      </c>
      <c r="R22" s="48">
        <f>Q22*T9/100</f>
        <v>36190.300000000003</v>
      </c>
      <c r="S22" s="81" t="s">
        <v>41</v>
      </c>
      <c r="T22" s="82">
        <v>35780</v>
      </c>
      <c r="U22" s="6"/>
      <c r="V22" s="42"/>
      <c r="W22" s="80"/>
      <c r="X22" s="80"/>
      <c r="Y22" s="80"/>
      <c r="Z22" s="44"/>
      <c r="AA22" s="45"/>
      <c r="AB22" s="6"/>
      <c r="AC22" s="79"/>
      <c r="AD22" s="78"/>
      <c r="AE22" s="40"/>
      <c r="AF22" s="40"/>
      <c r="AG22" s="6"/>
      <c r="AH22" s="35"/>
      <c r="AI22" s="26"/>
      <c r="AJ22" s="83"/>
      <c r="AK22" s="83"/>
      <c r="AL22" s="27"/>
      <c r="AM22" s="28"/>
      <c r="AN22" s="6"/>
      <c r="AO22" s="33"/>
      <c r="AP22" s="33"/>
      <c r="AQ22" s="1"/>
    </row>
    <row r="23" spans="1:43" ht="46.5" customHeight="1">
      <c r="A23" s="1"/>
      <c r="B23" s="23"/>
      <c r="C23" s="24"/>
      <c r="D23" s="24"/>
      <c r="E23" s="24"/>
      <c r="F23" s="24"/>
      <c r="G23" s="6"/>
      <c r="H23" s="35"/>
      <c r="I23" s="26"/>
      <c r="J23" s="26"/>
      <c r="K23" s="26"/>
      <c r="L23" s="37" t="s">
        <v>25</v>
      </c>
      <c r="M23" s="177"/>
      <c r="N23" s="6"/>
      <c r="O23" s="35"/>
      <c r="P23" s="26"/>
      <c r="Q23" s="83"/>
      <c r="R23" s="83"/>
      <c r="S23" s="27"/>
      <c r="T23" s="28"/>
      <c r="U23" s="6"/>
      <c r="V23" s="35"/>
      <c r="W23" s="26"/>
      <c r="X23" s="47">
        <v>21.917808219178099</v>
      </c>
      <c r="Y23" s="48">
        <f>X23*AA9/100</f>
        <v>39660.602739726055</v>
      </c>
      <c r="Z23" s="81" t="s">
        <v>42</v>
      </c>
      <c r="AA23" s="82">
        <v>14990</v>
      </c>
      <c r="AB23" s="6"/>
      <c r="AC23" s="79"/>
      <c r="AD23" s="78"/>
      <c r="AE23" s="40"/>
      <c r="AF23" s="40"/>
      <c r="AG23" s="6"/>
      <c r="AH23" s="35"/>
      <c r="AI23" s="26"/>
      <c r="AJ23" s="83"/>
      <c r="AK23" s="83"/>
      <c r="AL23" s="31"/>
      <c r="AM23" s="32"/>
      <c r="AN23" s="6"/>
      <c r="AO23" s="33"/>
      <c r="AP23" s="40"/>
      <c r="AQ23" s="1"/>
    </row>
    <row r="24" spans="1:43" ht="35.25" customHeight="1">
      <c r="A24" s="1"/>
      <c r="B24" s="23"/>
      <c r="C24" s="24"/>
      <c r="D24" s="24"/>
      <c r="E24" s="24"/>
      <c r="F24" s="24"/>
      <c r="G24" s="6"/>
      <c r="H24" s="42"/>
      <c r="I24" s="80"/>
      <c r="J24" s="80"/>
      <c r="K24" s="80"/>
      <c r="L24" s="1"/>
      <c r="M24" s="1"/>
      <c r="N24" s="6"/>
      <c r="O24" s="35"/>
      <c r="P24" s="26"/>
      <c r="Q24" s="83"/>
      <c r="R24" s="83"/>
      <c r="S24" s="31"/>
      <c r="T24" s="32"/>
      <c r="U24" s="6"/>
      <c r="V24" s="35"/>
      <c r="W24" s="26"/>
      <c r="X24" s="84"/>
      <c r="Y24" s="83"/>
      <c r="Z24" s="81" t="s">
        <v>43</v>
      </c>
      <c r="AA24" s="82">
        <v>14600</v>
      </c>
      <c r="AB24" s="6"/>
      <c r="AC24" s="79"/>
      <c r="AD24" s="78"/>
      <c r="AE24" s="40"/>
      <c r="AF24" s="40"/>
      <c r="AG24" s="6"/>
      <c r="AH24" s="35"/>
      <c r="AI24" s="26"/>
      <c r="AJ24" s="83"/>
      <c r="AK24" s="83"/>
      <c r="AL24" s="85"/>
      <c r="AM24" s="61"/>
      <c r="AN24" s="6"/>
      <c r="AO24" s="33"/>
      <c r="AP24" s="40"/>
      <c r="AQ24" s="1"/>
    </row>
    <row r="25" spans="1:43" ht="75" customHeight="1">
      <c r="A25" s="1"/>
      <c r="B25" s="23"/>
      <c r="C25" s="24"/>
      <c r="D25" s="24"/>
      <c r="E25" s="24"/>
      <c r="F25" s="24"/>
      <c r="G25" s="6"/>
      <c r="H25" s="84"/>
      <c r="I25" s="83"/>
      <c r="J25" s="86">
        <v>28.57</v>
      </c>
      <c r="K25" s="48">
        <f>J25*M9/100</f>
        <v>51697.843550000005</v>
      </c>
      <c r="L25" s="67" t="s">
        <v>44</v>
      </c>
      <c r="M25" s="87">
        <v>21726</v>
      </c>
      <c r="N25" s="6"/>
      <c r="O25" s="35"/>
      <c r="P25" s="26"/>
      <c r="Q25" s="83"/>
      <c r="R25" s="83"/>
      <c r="S25" s="88"/>
      <c r="T25" s="89"/>
      <c r="U25" s="6"/>
      <c r="V25" s="35"/>
      <c r="W25" s="26"/>
      <c r="X25" s="84"/>
      <c r="Y25" s="83"/>
      <c r="Z25" s="60"/>
      <c r="AA25" s="61"/>
      <c r="AB25" s="6"/>
      <c r="AC25" s="79"/>
      <c r="AD25" s="78"/>
      <c r="AE25" s="40"/>
      <c r="AF25" s="40"/>
      <c r="AG25" s="6"/>
      <c r="AH25" s="35"/>
      <c r="AI25" s="26"/>
      <c r="AJ25" s="83"/>
      <c r="AK25" s="83"/>
      <c r="AL25" s="88"/>
      <c r="AM25" s="61"/>
      <c r="AN25" s="6"/>
      <c r="AO25" s="33"/>
      <c r="AP25" s="40"/>
      <c r="AQ25" s="1"/>
    </row>
    <row r="26" spans="1:43" ht="46.5" customHeight="1">
      <c r="A26" s="1"/>
      <c r="B26" s="23"/>
      <c r="C26" s="24"/>
      <c r="D26" s="24"/>
      <c r="E26" s="24"/>
      <c r="F26" s="24"/>
      <c r="G26" s="6"/>
      <c r="H26" s="84"/>
      <c r="I26" s="83"/>
      <c r="J26" s="40"/>
      <c r="K26" s="83"/>
      <c r="L26" s="90"/>
      <c r="M26" s="90"/>
      <c r="N26" s="6"/>
      <c r="O26" s="35"/>
      <c r="P26" s="26"/>
      <c r="Q26" s="83"/>
      <c r="R26" s="83"/>
      <c r="S26" s="64"/>
      <c r="T26" s="33"/>
      <c r="U26" s="6"/>
      <c r="V26" s="35"/>
      <c r="W26" s="26"/>
      <c r="X26" s="84"/>
      <c r="Y26" s="83"/>
      <c r="Z26" s="64"/>
      <c r="AA26" s="91"/>
      <c r="AB26" s="6"/>
      <c r="AC26" s="79"/>
      <c r="AD26" s="78"/>
      <c r="AE26" s="40"/>
      <c r="AF26" s="40"/>
      <c r="AG26" s="6"/>
      <c r="AH26" s="35"/>
      <c r="AI26" s="26"/>
      <c r="AJ26" s="83"/>
      <c r="AK26" s="83"/>
      <c r="AL26" s="64"/>
      <c r="AM26" s="65"/>
      <c r="AN26" s="6"/>
      <c r="AO26" s="33"/>
      <c r="AP26" s="40"/>
      <c r="AQ26" s="1"/>
    </row>
    <row r="27" spans="1:43" ht="22.5" customHeight="1">
      <c r="A27" s="1"/>
      <c r="B27" s="23"/>
      <c r="C27" s="24"/>
      <c r="D27" s="24"/>
      <c r="E27" s="24"/>
      <c r="F27" s="24"/>
      <c r="G27" s="6"/>
      <c r="H27" s="84"/>
      <c r="I27" s="83"/>
      <c r="J27" s="40"/>
      <c r="K27" s="83"/>
      <c r="L27" s="70" t="s">
        <v>35</v>
      </c>
      <c r="M27" s="92">
        <f>K25-M25</f>
        <v>29971.843550000005</v>
      </c>
      <c r="N27" s="6"/>
      <c r="O27" s="35"/>
      <c r="P27" s="26"/>
      <c r="Q27" s="83"/>
      <c r="R27" s="83"/>
      <c r="S27" s="70" t="s">
        <v>35</v>
      </c>
      <c r="T27" s="34">
        <f>R22-T22</f>
        <v>410.30000000000291</v>
      </c>
      <c r="U27" s="6"/>
      <c r="V27" s="35"/>
      <c r="W27" s="26"/>
      <c r="X27" s="84"/>
      <c r="Y27" s="83"/>
      <c r="Z27" s="70" t="s">
        <v>35</v>
      </c>
      <c r="AA27" s="93">
        <f>Y23-AA23-AA24</f>
        <v>10070.602739726055</v>
      </c>
      <c r="AB27" s="6"/>
      <c r="AC27" s="79"/>
      <c r="AD27" s="78"/>
      <c r="AE27" s="40"/>
      <c r="AF27" s="40"/>
      <c r="AG27" s="6"/>
      <c r="AH27" s="35"/>
      <c r="AI27" s="26"/>
      <c r="AJ27" s="83"/>
      <c r="AK27" s="83"/>
      <c r="AL27" s="70" t="s">
        <v>35</v>
      </c>
      <c r="AM27" s="72">
        <f>AK21</f>
        <v>21541.845238095229</v>
      </c>
      <c r="AN27" s="6"/>
      <c r="AO27" s="33"/>
      <c r="AP27" s="40"/>
      <c r="AQ27" s="1"/>
    </row>
    <row r="28" spans="1:43" ht="9" customHeight="1">
      <c r="A28" s="6"/>
      <c r="B28" s="94"/>
      <c r="C28" s="6"/>
      <c r="D28" s="6"/>
      <c r="E28" s="6"/>
      <c r="F28" s="6"/>
      <c r="G28" s="6"/>
      <c r="H28" s="73"/>
      <c r="I28" s="74"/>
      <c r="J28" s="74"/>
      <c r="K28" s="74"/>
      <c r="L28" s="75"/>
      <c r="M28" s="76"/>
      <c r="N28" s="6"/>
      <c r="O28" s="73"/>
      <c r="P28" s="74"/>
      <c r="Q28" s="74"/>
      <c r="R28" s="74"/>
      <c r="S28" s="75"/>
      <c r="T28" s="76"/>
      <c r="U28" s="6"/>
      <c r="V28" s="73"/>
      <c r="W28" s="74"/>
      <c r="X28" s="74"/>
      <c r="Y28" s="74"/>
      <c r="Z28" s="75"/>
      <c r="AA28" s="76"/>
      <c r="AB28" s="6"/>
      <c r="AC28" s="73"/>
      <c r="AD28" s="74"/>
      <c r="AE28" s="75"/>
      <c r="AF28" s="76"/>
      <c r="AG28" s="6"/>
      <c r="AH28" s="73"/>
      <c r="AI28" s="74"/>
      <c r="AJ28" s="74"/>
      <c r="AK28" s="74"/>
      <c r="AL28" s="75"/>
      <c r="AM28" s="76"/>
      <c r="AN28" s="6"/>
      <c r="AO28" s="6"/>
      <c r="AP28" s="6"/>
      <c r="AQ28" s="6"/>
    </row>
    <row r="29" spans="1:43" ht="31.5" customHeight="1">
      <c r="A29" s="1"/>
      <c r="B29" s="23" t="s">
        <v>45</v>
      </c>
      <c r="C29" s="24"/>
      <c r="D29" s="178" t="s">
        <v>90</v>
      </c>
      <c r="E29" s="24"/>
      <c r="F29" s="24"/>
      <c r="G29" s="6"/>
      <c r="H29" s="77">
        <v>0</v>
      </c>
      <c r="I29" s="78">
        <f>L9*H29/100</f>
        <v>0</v>
      </c>
      <c r="J29" s="78"/>
      <c r="K29" s="78"/>
      <c r="L29" s="95"/>
      <c r="M29" s="40"/>
      <c r="N29" s="96"/>
      <c r="O29" s="77">
        <v>0</v>
      </c>
      <c r="P29" s="78">
        <f>S9*O29/100</f>
        <v>0</v>
      </c>
      <c r="Q29" s="78"/>
      <c r="R29" s="78"/>
      <c r="S29" s="40"/>
      <c r="T29" s="40"/>
      <c r="U29" s="6"/>
      <c r="V29" s="77">
        <v>0</v>
      </c>
      <c r="W29" s="78">
        <f>Z9*V29/100</f>
        <v>0</v>
      </c>
      <c r="X29" s="78"/>
      <c r="Y29" s="78"/>
      <c r="Z29" s="40"/>
      <c r="AA29" s="40"/>
      <c r="AB29" s="6"/>
      <c r="AC29" s="77">
        <v>0</v>
      </c>
      <c r="AD29" s="78">
        <f>AE9*AC29/100</f>
        <v>0</v>
      </c>
      <c r="AE29" s="40"/>
      <c r="AF29" s="40"/>
      <c r="AG29" s="6"/>
      <c r="AH29" s="77">
        <v>0</v>
      </c>
      <c r="AI29" s="78">
        <f>AL9*AH29/100</f>
        <v>0</v>
      </c>
      <c r="AJ29" s="78"/>
      <c r="AK29" s="78"/>
      <c r="AL29" s="40"/>
      <c r="AM29" s="40"/>
      <c r="AN29" s="6"/>
      <c r="AO29" s="33">
        <f>SUM(AD29,AI29,W29,P29,I29)</f>
        <v>0</v>
      </c>
      <c r="AP29" s="34">
        <v>0</v>
      </c>
      <c r="AQ29" s="1"/>
    </row>
    <row r="30" spans="1:43" ht="8.25" customHeight="1">
      <c r="A30" s="1"/>
      <c r="B30" s="23"/>
      <c r="C30" s="24"/>
      <c r="D30" s="6"/>
      <c r="E30" s="6"/>
      <c r="F30" s="6"/>
      <c r="G30" s="6"/>
      <c r="H30" s="97"/>
      <c r="I30" s="98"/>
      <c r="J30" s="98"/>
      <c r="K30" s="98"/>
      <c r="L30" s="9"/>
      <c r="M30" s="6"/>
      <c r="N30" s="96"/>
      <c r="O30" s="97"/>
      <c r="P30" s="98"/>
      <c r="Q30" s="98"/>
      <c r="R30" s="98"/>
      <c r="S30" s="6"/>
      <c r="T30" s="6"/>
      <c r="U30" s="6"/>
      <c r="V30" s="97"/>
      <c r="W30" s="98"/>
      <c r="X30" s="98"/>
      <c r="Y30" s="98"/>
      <c r="Z30" s="6"/>
      <c r="AA30" s="6"/>
      <c r="AB30" s="6"/>
      <c r="AC30" s="97"/>
      <c r="AD30" s="98"/>
      <c r="AE30" s="6"/>
      <c r="AF30" s="6"/>
      <c r="AG30" s="6"/>
      <c r="AH30" s="97"/>
      <c r="AI30" s="98"/>
      <c r="AJ30" s="98"/>
      <c r="AK30" s="98"/>
      <c r="AL30" s="6"/>
      <c r="AM30" s="6"/>
      <c r="AN30" s="6"/>
      <c r="AO30" s="6"/>
      <c r="AP30" s="6"/>
      <c r="AQ30" s="6"/>
    </row>
    <row r="31" spans="1:43" ht="38.25" customHeight="1">
      <c r="A31" s="1"/>
      <c r="B31" s="23" t="s">
        <v>89</v>
      </c>
      <c r="C31" s="24"/>
      <c r="D31" s="178" t="s">
        <v>46</v>
      </c>
      <c r="E31" s="24"/>
      <c r="F31" s="24"/>
      <c r="G31" s="6"/>
      <c r="H31" s="35">
        <v>13.580246913580247</v>
      </c>
      <c r="I31" s="26">
        <f>L9*H31/100</f>
        <v>33475.308641975309</v>
      </c>
      <c r="J31" s="26"/>
      <c r="K31" s="26"/>
      <c r="L31" s="29" t="s">
        <v>47</v>
      </c>
      <c r="M31" s="30">
        <v>10100</v>
      </c>
      <c r="N31" s="6"/>
      <c r="O31" s="25">
        <v>15.730337078651685</v>
      </c>
      <c r="P31" s="26">
        <f>S9*O31/100</f>
        <v>35145.505617977527</v>
      </c>
      <c r="Q31" s="26"/>
      <c r="R31" s="26"/>
      <c r="S31" s="29" t="s">
        <v>48</v>
      </c>
      <c r="T31" s="30">
        <v>4832</v>
      </c>
      <c r="U31" s="6"/>
      <c r="V31" s="77">
        <v>0</v>
      </c>
      <c r="W31" s="78">
        <f>Z9*V31/100</f>
        <v>0</v>
      </c>
      <c r="X31" s="78"/>
      <c r="Y31" s="78"/>
      <c r="Z31" s="40"/>
      <c r="AA31" s="40"/>
      <c r="AB31" s="6"/>
      <c r="AC31" s="77">
        <v>0</v>
      </c>
      <c r="AD31" s="78">
        <f>AE9*AC31/100</f>
        <v>0</v>
      </c>
      <c r="AE31" s="40"/>
      <c r="AF31" s="40"/>
      <c r="AG31" s="6"/>
      <c r="AH31" s="77">
        <v>0</v>
      </c>
      <c r="AI31" s="78">
        <f>AL9*AH31/100</f>
        <v>0</v>
      </c>
      <c r="AJ31" s="78"/>
      <c r="AK31" s="78"/>
      <c r="AL31" s="40"/>
      <c r="AM31" s="40"/>
      <c r="AN31" s="6"/>
      <c r="AO31" s="33">
        <f>SUM(AD31,AI31,W31,P31,I31)</f>
        <v>68620.814259952836</v>
      </c>
      <c r="AP31" s="34">
        <f>SUM(T31,T32,T33,M31,M32)</f>
        <v>30067</v>
      </c>
      <c r="AQ31" s="1"/>
    </row>
    <row r="32" spans="1:43" ht="38.25" customHeight="1">
      <c r="A32" s="1"/>
      <c r="B32" s="23"/>
      <c r="C32" s="24"/>
      <c r="D32" s="24"/>
      <c r="E32" s="24"/>
      <c r="F32" s="24"/>
      <c r="G32" s="6"/>
      <c r="H32" s="35"/>
      <c r="I32" s="36"/>
      <c r="J32" s="36"/>
      <c r="K32" s="36"/>
      <c r="L32" s="29" t="s">
        <v>49</v>
      </c>
      <c r="M32" s="30">
        <v>3084</v>
      </c>
      <c r="N32" s="6"/>
      <c r="O32" s="35"/>
      <c r="P32" s="36"/>
      <c r="Q32" s="36"/>
      <c r="R32" s="36"/>
      <c r="S32" s="29" t="s">
        <v>50</v>
      </c>
      <c r="T32" s="30">
        <v>3625</v>
      </c>
      <c r="U32" s="6"/>
      <c r="V32" s="84"/>
      <c r="W32" s="57"/>
      <c r="X32" s="57"/>
      <c r="Y32" s="57"/>
      <c r="Z32" s="99"/>
      <c r="AA32" s="33"/>
      <c r="AB32" s="6"/>
      <c r="AC32" s="84"/>
      <c r="AD32" s="57"/>
      <c r="AE32" s="99"/>
      <c r="AF32" s="33"/>
      <c r="AG32" s="6"/>
      <c r="AH32" s="84"/>
      <c r="AI32" s="57"/>
      <c r="AJ32" s="57"/>
      <c r="AK32" s="57"/>
      <c r="AL32" s="99"/>
      <c r="AM32" s="33"/>
      <c r="AN32" s="6"/>
      <c r="AO32" s="40"/>
      <c r="AP32" s="40"/>
      <c r="AQ32" s="1"/>
    </row>
    <row r="33" spans="1:43" ht="34.5" customHeight="1">
      <c r="A33" s="1"/>
      <c r="B33" s="23"/>
      <c r="C33" s="24"/>
      <c r="D33" s="24"/>
      <c r="E33" s="24"/>
      <c r="F33" s="24"/>
      <c r="G33" s="6"/>
      <c r="H33" s="35"/>
      <c r="I33" s="36"/>
      <c r="J33" s="36"/>
      <c r="K33" s="36"/>
      <c r="L33" s="67"/>
      <c r="M33" s="68"/>
      <c r="N33" s="6"/>
      <c r="O33" s="35"/>
      <c r="P33" s="36"/>
      <c r="Q33" s="36"/>
      <c r="R33" s="36"/>
      <c r="S33" s="29" t="s">
        <v>51</v>
      </c>
      <c r="T33" s="30">
        <v>8426</v>
      </c>
      <c r="U33" s="6"/>
      <c r="V33" s="84"/>
      <c r="W33" s="57"/>
      <c r="X33" s="57"/>
      <c r="Y33" s="57"/>
      <c r="Z33" s="99"/>
      <c r="AA33" s="33"/>
      <c r="AB33" s="6"/>
      <c r="AC33" s="84"/>
      <c r="AD33" s="57"/>
      <c r="AE33" s="99"/>
      <c r="AF33" s="33"/>
      <c r="AG33" s="6"/>
      <c r="AH33" s="84"/>
      <c r="AI33" s="57"/>
      <c r="AJ33" s="57"/>
      <c r="AK33" s="57"/>
      <c r="AL33" s="99"/>
      <c r="AM33" s="33"/>
      <c r="AN33" s="6"/>
      <c r="AO33" s="40"/>
      <c r="AP33" s="40"/>
      <c r="AQ33" s="1"/>
    </row>
    <row r="34" spans="1:43" ht="39" customHeight="1">
      <c r="A34" s="1"/>
      <c r="B34" s="23"/>
      <c r="C34" s="24"/>
      <c r="D34" s="24"/>
      <c r="E34" s="24"/>
      <c r="F34" s="24"/>
      <c r="G34" s="6"/>
      <c r="H34" s="35"/>
      <c r="I34" s="36"/>
      <c r="J34" s="36"/>
      <c r="K34" s="36"/>
      <c r="L34" s="37" t="s">
        <v>25</v>
      </c>
      <c r="M34" s="39">
        <f>I31-SUM(M31,M32)</f>
        <v>20291.308641975309</v>
      </c>
      <c r="N34" s="6"/>
      <c r="O34" s="35"/>
      <c r="P34" s="36"/>
      <c r="Q34" s="36"/>
      <c r="R34" s="36"/>
      <c r="S34" s="37" t="s">
        <v>25</v>
      </c>
      <c r="T34" s="100">
        <f>P31-SUM(T31,T32,T33)</f>
        <v>18262.505617977527</v>
      </c>
      <c r="U34" s="6"/>
      <c r="V34" s="84"/>
      <c r="W34" s="57"/>
      <c r="X34" s="57"/>
      <c r="Y34" s="57"/>
      <c r="Z34" s="99"/>
      <c r="AA34" s="33"/>
      <c r="AB34" s="6"/>
      <c r="AC34" s="84"/>
      <c r="AD34" s="57"/>
      <c r="AE34" s="99"/>
      <c r="AF34" s="33"/>
      <c r="AG34" s="6"/>
      <c r="AH34" s="84"/>
      <c r="AI34" s="57"/>
      <c r="AJ34" s="57"/>
      <c r="AK34" s="57"/>
      <c r="AL34" s="99"/>
      <c r="AM34" s="33"/>
      <c r="AN34" s="6"/>
      <c r="AO34" s="40"/>
      <c r="AP34" s="40"/>
      <c r="AQ34" s="1"/>
    </row>
    <row r="35" spans="1:43" ht="9.75" customHeight="1">
      <c r="A35" s="6"/>
      <c r="B35" s="94"/>
      <c r="C35" s="6"/>
      <c r="D35" s="6"/>
      <c r="E35" s="6"/>
      <c r="F35" s="6"/>
      <c r="G35" s="6"/>
      <c r="H35" s="73"/>
      <c r="I35" s="74"/>
      <c r="J35" s="74"/>
      <c r="K35" s="74"/>
      <c r="L35" s="75"/>
      <c r="M35" s="76"/>
      <c r="N35" s="6"/>
      <c r="O35" s="73"/>
      <c r="P35" s="74"/>
      <c r="Q35" s="74"/>
      <c r="R35" s="74"/>
      <c r="S35" s="75"/>
      <c r="T35" s="76"/>
      <c r="U35" s="6"/>
      <c r="V35" s="73"/>
      <c r="W35" s="74"/>
      <c r="X35" s="74"/>
      <c r="Y35" s="74"/>
      <c r="Z35" s="75"/>
      <c r="AA35" s="76"/>
      <c r="AB35" s="6"/>
      <c r="AC35" s="73"/>
      <c r="AD35" s="74"/>
      <c r="AE35" s="75"/>
      <c r="AF35" s="76"/>
      <c r="AG35" s="6"/>
      <c r="AH35" s="73"/>
      <c r="AI35" s="74"/>
      <c r="AJ35" s="74"/>
      <c r="AK35" s="74"/>
      <c r="AL35" s="75"/>
      <c r="AM35" s="76"/>
      <c r="AN35" s="6"/>
      <c r="AO35" s="6"/>
      <c r="AP35" s="6"/>
      <c r="AQ35" s="6"/>
    </row>
    <row r="36" spans="1:43" ht="57.75" customHeight="1">
      <c r="A36" s="1"/>
      <c r="B36" s="23" t="s">
        <v>52</v>
      </c>
      <c r="C36" s="24"/>
      <c r="D36" s="24"/>
      <c r="E36" s="24"/>
      <c r="F36" s="24"/>
      <c r="G36" s="6"/>
      <c r="H36" s="77">
        <v>0</v>
      </c>
      <c r="I36" s="78">
        <f>L9*H36/100</f>
        <v>0</v>
      </c>
      <c r="J36" s="78"/>
      <c r="K36" s="78"/>
      <c r="L36" s="95"/>
      <c r="M36" s="40"/>
      <c r="N36" s="6"/>
      <c r="O36" s="25">
        <v>10.112359550561798</v>
      </c>
      <c r="P36" s="26">
        <f>S9*O36/100</f>
        <v>22593.539325842699</v>
      </c>
      <c r="Q36" s="26"/>
      <c r="R36" s="26"/>
      <c r="S36" s="27" t="s">
        <v>53</v>
      </c>
      <c r="T36" s="32">
        <v>19100</v>
      </c>
      <c r="U36" s="6"/>
      <c r="V36" s="77">
        <v>0</v>
      </c>
      <c r="W36" s="78">
        <f>Z9*V36/100</f>
        <v>0</v>
      </c>
      <c r="X36" s="78"/>
      <c r="Y36" s="78"/>
      <c r="Z36" s="40"/>
      <c r="AA36" s="40"/>
      <c r="AB36" s="6"/>
      <c r="AC36" s="77">
        <v>0</v>
      </c>
      <c r="AD36" s="78">
        <f>AE9*AC36/100</f>
        <v>0</v>
      </c>
      <c r="AE36" s="40"/>
      <c r="AF36" s="40"/>
      <c r="AG36" s="6"/>
      <c r="AH36" s="25">
        <v>21.428571428571427</v>
      </c>
      <c r="AI36" s="26">
        <f>AL9*AH36/100</f>
        <v>52599</v>
      </c>
      <c r="AJ36" s="26"/>
      <c r="AK36" s="26"/>
      <c r="AL36" s="27" t="s">
        <v>54</v>
      </c>
      <c r="AM36" s="28">
        <v>14888</v>
      </c>
      <c r="AN36" s="6"/>
      <c r="AO36" s="33">
        <f>SUM(AD36,AI36,W36,P36,I36)</f>
        <v>75192.539325842692</v>
      </c>
      <c r="AP36" s="34">
        <f>SUM(AM36,AM37,AM38,AM41,AM42,T36,T40)</f>
        <v>111923</v>
      </c>
      <c r="AQ36" s="1"/>
    </row>
    <row r="37" spans="1:43" ht="38.25" customHeight="1">
      <c r="A37" s="1"/>
      <c r="B37" s="23"/>
      <c r="C37" s="24"/>
      <c r="D37" s="24"/>
      <c r="E37" s="24"/>
      <c r="F37" s="24"/>
      <c r="G37" s="6"/>
      <c r="H37" s="84"/>
      <c r="I37" s="57"/>
      <c r="J37" s="57"/>
      <c r="K37" s="57"/>
      <c r="L37" s="95"/>
      <c r="M37" s="40"/>
      <c r="N37" s="6"/>
      <c r="O37" s="35"/>
      <c r="P37" s="36"/>
      <c r="Q37" s="36"/>
      <c r="R37" s="36"/>
      <c r="S37" s="37" t="s">
        <v>25</v>
      </c>
      <c r="T37" s="39">
        <f>P36-T36</f>
        <v>3493.5393258426993</v>
      </c>
      <c r="U37" s="6"/>
      <c r="V37" s="84"/>
      <c r="W37" s="57"/>
      <c r="X37" s="57"/>
      <c r="Y37" s="57"/>
      <c r="Z37" s="40"/>
      <c r="AA37" s="40"/>
      <c r="AB37" s="6"/>
      <c r="AC37" s="84"/>
      <c r="AD37" s="57"/>
      <c r="AE37" s="40"/>
      <c r="AF37" s="40"/>
      <c r="AG37" s="6"/>
      <c r="AH37" s="35"/>
      <c r="AI37" s="36"/>
      <c r="AJ37" s="36"/>
      <c r="AK37" s="36"/>
      <c r="AL37" s="27" t="s">
        <v>55</v>
      </c>
      <c r="AM37" s="28">
        <v>18000</v>
      </c>
      <c r="AN37" s="6"/>
      <c r="AO37" s="40"/>
      <c r="AP37" s="40"/>
      <c r="AQ37" s="1"/>
    </row>
    <row r="38" spans="1:43" ht="39" customHeight="1">
      <c r="A38" s="1"/>
      <c r="B38" s="23"/>
      <c r="C38" s="24"/>
      <c r="D38" s="24"/>
      <c r="E38" s="24"/>
      <c r="F38" s="24"/>
      <c r="G38" s="6"/>
      <c r="H38" s="84"/>
      <c r="I38" s="57"/>
      <c r="J38" s="57"/>
      <c r="K38" s="57"/>
      <c r="L38" s="95"/>
      <c r="M38" s="40"/>
      <c r="N38" s="6"/>
      <c r="O38" s="42"/>
      <c r="P38" s="43"/>
      <c r="Q38" s="43"/>
      <c r="R38" s="43"/>
      <c r="S38" s="44"/>
      <c r="T38" s="45"/>
      <c r="U38" s="6"/>
      <c r="V38" s="84"/>
      <c r="W38" s="57"/>
      <c r="X38" s="57"/>
      <c r="Y38" s="57"/>
      <c r="Z38" s="40"/>
      <c r="AA38" s="40"/>
      <c r="AB38" s="6"/>
      <c r="AC38" s="84"/>
      <c r="AD38" s="57"/>
      <c r="AE38" s="40"/>
      <c r="AF38" s="40"/>
      <c r="AG38" s="6"/>
      <c r="AH38" s="35"/>
      <c r="AI38" s="36"/>
      <c r="AJ38" s="36"/>
      <c r="AK38" s="36"/>
      <c r="AL38" s="31" t="s">
        <v>56</v>
      </c>
      <c r="AM38" s="32">
        <v>15000</v>
      </c>
      <c r="AN38" s="6"/>
      <c r="AO38" s="40"/>
      <c r="AP38" s="40"/>
      <c r="AQ38" s="1"/>
    </row>
    <row r="39" spans="1:43" ht="39" customHeight="1">
      <c r="A39" s="1"/>
      <c r="B39" s="23"/>
      <c r="C39" s="24"/>
      <c r="D39" s="24"/>
      <c r="E39" s="24"/>
      <c r="F39" s="24"/>
      <c r="G39" s="6"/>
      <c r="H39" s="84"/>
      <c r="I39" s="57"/>
      <c r="J39" s="57"/>
      <c r="K39" s="57"/>
      <c r="L39" s="95"/>
      <c r="M39" s="40"/>
      <c r="N39" s="6"/>
      <c r="O39" s="42"/>
      <c r="P39" s="43"/>
      <c r="Q39" s="43"/>
      <c r="R39" s="43"/>
      <c r="S39" s="44"/>
      <c r="T39" s="45"/>
      <c r="U39" s="6"/>
      <c r="V39" s="84"/>
      <c r="W39" s="57"/>
      <c r="X39" s="57"/>
      <c r="Y39" s="57"/>
      <c r="Z39" s="40"/>
      <c r="AA39" s="40"/>
      <c r="AB39" s="6"/>
      <c r="AC39" s="84"/>
      <c r="AD39" s="57"/>
      <c r="AE39" s="40"/>
      <c r="AF39" s="40"/>
      <c r="AG39" s="6"/>
      <c r="AH39" s="35"/>
      <c r="AI39" s="36"/>
      <c r="AJ39" s="36"/>
      <c r="AK39" s="36"/>
      <c r="AL39" s="37" t="s">
        <v>25</v>
      </c>
      <c r="AM39" s="101">
        <f>AI36-SUM(AM36,AM37,AM38)</f>
        <v>4711</v>
      </c>
      <c r="AN39" s="6"/>
      <c r="AO39" s="40"/>
      <c r="AP39" s="40"/>
      <c r="AQ39" s="1"/>
    </row>
    <row r="40" spans="1:43" ht="42" customHeight="1">
      <c r="A40" s="1"/>
      <c r="B40" s="23"/>
      <c r="C40" s="24"/>
      <c r="D40" s="24"/>
      <c r="E40" s="24"/>
      <c r="F40" s="24"/>
      <c r="G40" s="6"/>
      <c r="H40" s="84"/>
      <c r="I40" s="57"/>
      <c r="J40" s="57"/>
      <c r="K40" s="57"/>
      <c r="L40" s="95"/>
      <c r="M40" s="40"/>
      <c r="N40" s="6"/>
      <c r="O40" s="35"/>
      <c r="P40" s="36"/>
      <c r="Q40" s="47">
        <v>12</v>
      </c>
      <c r="R40" s="48">
        <f>Q40*T9/100</f>
        <v>21714.18</v>
      </c>
      <c r="S40" s="81" t="s">
        <v>57</v>
      </c>
      <c r="T40" s="82">
        <v>14280</v>
      </c>
      <c r="U40" s="6"/>
      <c r="V40" s="84"/>
      <c r="W40" s="57"/>
      <c r="X40" s="57"/>
      <c r="Y40" s="57"/>
      <c r="Z40" s="40"/>
      <c r="AA40" s="40"/>
      <c r="AB40" s="6"/>
      <c r="AC40" s="84"/>
      <c r="AD40" s="57"/>
      <c r="AE40" s="40"/>
      <c r="AF40" s="40"/>
      <c r="AG40" s="6"/>
      <c r="AH40" s="42"/>
      <c r="AI40" s="43"/>
      <c r="AJ40" s="43"/>
      <c r="AK40" s="43"/>
      <c r="AL40" s="44"/>
      <c r="AM40" s="45"/>
      <c r="AN40" s="6"/>
      <c r="AO40" s="40"/>
      <c r="AP40" s="40"/>
      <c r="AQ40" s="1"/>
    </row>
    <row r="41" spans="1:43" ht="41.25" customHeight="1">
      <c r="A41" s="1"/>
      <c r="B41" s="23"/>
      <c r="C41" s="24"/>
      <c r="D41" s="24"/>
      <c r="E41" s="24"/>
      <c r="F41" s="24"/>
      <c r="G41" s="6"/>
      <c r="H41" s="84"/>
      <c r="I41" s="57"/>
      <c r="J41" s="57"/>
      <c r="K41" s="57"/>
      <c r="L41" s="95"/>
      <c r="M41" s="40"/>
      <c r="N41" s="6"/>
      <c r="O41" s="35"/>
      <c r="P41" s="36"/>
      <c r="Q41" s="57"/>
      <c r="R41" s="57"/>
      <c r="S41" s="27"/>
      <c r="T41" s="28"/>
      <c r="U41" s="6"/>
      <c r="V41" s="84"/>
      <c r="W41" s="57"/>
      <c r="X41" s="57"/>
      <c r="Y41" s="57"/>
      <c r="Z41" s="40"/>
      <c r="AA41" s="40"/>
      <c r="AB41" s="6"/>
      <c r="AC41" s="84"/>
      <c r="AD41" s="57"/>
      <c r="AE41" s="40"/>
      <c r="AF41" s="40"/>
      <c r="AG41" s="6"/>
      <c r="AH41" s="35"/>
      <c r="AI41" s="36"/>
      <c r="AJ41" s="47">
        <v>21.428571428571399</v>
      </c>
      <c r="AK41" s="48">
        <f>AJ41*AM9/100</f>
        <v>38775.321428571377</v>
      </c>
      <c r="AL41" s="81" t="s">
        <v>58</v>
      </c>
      <c r="AM41" s="82">
        <v>14345</v>
      </c>
      <c r="AN41" s="6"/>
      <c r="AO41" s="40"/>
      <c r="AP41" s="40"/>
      <c r="AQ41" s="1"/>
    </row>
    <row r="42" spans="1:43" ht="42.75" customHeight="1">
      <c r="A42" s="1"/>
      <c r="B42" s="23"/>
      <c r="C42" s="24"/>
      <c r="D42" s="24"/>
      <c r="E42" s="24"/>
      <c r="F42" s="24"/>
      <c r="G42" s="6"/>
      <c r="H42" s="84"/>
      <c r="I42" s="57"/>
      <c r="J42" s="57"/>
      <c r="K42" s="57"/>
      <c r="L42" s="95"/>
      <c r="M42" s="40"/>
      <c r="N42" s="6"/>
      <c r="O42" s="35"/>
      <c r="P42" s="36"/>
      <c r="Q42" s="57"/>
      <c r="R42" s="57"/>
      <c r="S42" s="88"/>
      <c r="T42" s="89"/>
      <c r="U42" s="6"/>
      <c r="V42" s="84"/>
      <c r="W42" s="57"/>
      <c r="X42" s="57"/>
      <c r="Y42" s="57"/>
      <c r="Z42" s="40"/>
      <c r="AA42" s="40"/>
      <c r="AB42" s="6"/>
      <c r="AC42" s="84"/>
      <c r="AD42" s="57"/>
      <c r="AE42" s="40"/>
      <c r="AF42" s="40"/>
      <c r="AG42" s="6"/>
      <c r="AH42" s="35"/>
      <c r="AI42" s="36"/>
      <c r="AJ42" s="84"/>
      <c r="AK42" s="57"/>
      <c r="AL42" s="55" t="s">
        <v>59</v>
      </c>
      <c r="AM42" s="56">
        <v>16310</v>
      </c>
      <c r="AN42" s="6"/>
      <c r="AO42" s="40"/>
      <c r="AP42" s="40"/>
      <c r="AQ42" s="1"/>
    </row>
    <row r="43" spans="1:43" ht="30" customHeight="1">
      <c r="A43" s="1"/>
      <c r="B43" s="23"/>
      <c r="C43" s="24"/>
      <c r="D43" s="24"/>
      <c r="E43" s="24"/>
      <c r="F43" s="24"/>
      <c r="G43" s="6"/>
      <c r="H43" s="84"/>
      <c r="I43" s="57"/>
      <c r="J43" s="57"/>
      <c r="K43" s="57"/>
      <c r="L43" s="95"/>
      <c r="M43" s="40"/>
      <c r="N43" s="6"/>
      <c r="O43" s="35"/>
      <c r="P43" s="36"/>
      <c r="Q43" s="57"/>
      <c r="R43" s="57"/>
      <c r="S43" s="102" t="s">
        <v>35</v>
      </c>
      <c r="T43" s="34">
        <f>R40-T40</f>
        <v>7434.18</v>
      </c>
      <c r="U43" s="6"/>
      <c r="V43" s="84"/>
      <c r="W43" s="57"/>
      <c r="X43" s="57"/>
      <c r="Y43" s="57"/>
      <c r="Z43" s="40"/>
      <c r="AA43" s="40"/>
      <c r="AB43" s="6"/>
      <c r="AC43" s="84"/>
      <c r="AD43" s="57"/>
      <c r="AE43" s="40"/>
      <c r="AF43" s="40"/>
      <c r="AG43" s="6"/>
      <c r="AH43" s="35"/>
      <c r="AI43" s="36"/>
      <c r="AJ43" s="84"/>
      <c r="AK43" s="57"/>
      <c r="AL43" s="70" t="s">
        <v>35</v>
      </c>
      <c r="AM43" s="103">
        <f>AK41-AM41-AM42</f>
        <v>8120.3214285713766</v>
      </c>
      <c r="AN43" s="6"/>
      <c r="AO43" s="40"/>
      <c r="AP43" s="40"/>
      <c r="AQ43" s="1"/>
    </row>
    <row r="44" spans="1:43" ht="7.5" customHeight="1">
      <c r="A44" s="6"/>
      <c r="B44" s="94"/>
      <c r="C44" s="6"/>
      <c r="D44" s="6"/>
      <c r="E44" s="6"/>
      <c r="F44" s="6"/>
      <c r="G44" s="6"/>
      <c r="H44" s="73"/>
      <c r="I44" s="74"/>
      <c r="J44" s="74"/>
      <c r="K44" s="74"/>
      <c r="L44" s="75"/>
      <c r="M44" s="76"/>
      <c r="N44" s="6"/>
      <c r="O44" s="73"/>
      <c r="P44" s="74"/>
      <c r="Q44" s="74"/>
      <c r="R44" s="74"/>
      <c r="S44" s="75"/>
      <c r="T44" s="76"/>
      <c r="U44" s="6"/>
      <c r="V44" s="73"/>
      <c r="W44" s="74"/>
      <c r="X44" s="74"/>
      <c r="Y44" s="74"/>
      <c r="Z44" s="75"/>
      <c r="AA44" s="76"/>
      <c r="AB44" s="6"/>
      <c r="AC44" s="73"/>
      <c r="AD44" s="74"/>
      <c r="AE44" s="75"/>
      <c r="AF44" s="76"/>
      <c r="AG44" s="6"/>
      <c r="AH44" s="73"/>
      <c r="AI44" s="74"/>
      <c r="AJ44" s="74"/>
      <c r="AK44" s="74"/>
      <c r="AL44" s="75"/>
      <c r="AM44" s="76"/>
      <c r="AN44" s="6"/>
      <c r="AO44" s="6"/>
      <c r="AP44" s="6"/>
      <c r="AQ44" s="6"/>
    </row>
    <row r="45" spans="1:43" ht="26.25" customHeight="1">
      <c r="A45" s="1"/>
      <c r="B45" s="23" t="s">
        <v>60</v>
      </c>
      <c r="C45" s="24"/>
      <c r="D45" s="24"/>
      <c r="E45" s="24"/>
      <c r="F45" s="24"/>
      <c r="G45" s="6"/>
      <c r="H45" s="25">
        <v>4.9382716049382713</v>
      </c>
      <c r="I45" s="26">
        <f>L9*H45/100</f>
        <v>12172.839506172839</v>
      </c>
      <c r="J45" s="26"/>
      <c r="K45" s="26"/>
      <c r="L45" s="37" t="s">
        <v>25</v>
      </c>
      <c r="M45" s="39">
        <f>I45</f>
        <v>12172.839506172839</v>
      </c>
      <c r="N45" s="6"/>
      <c r="O45" s="25">
        <v>5.617977528089888</v>
      </c>
      <c r="P45" s="26">
        <f>S9*O45/100</f>
        <v>12551.966292134834</v>
      </c>
      <c r="Q45" s="26"/>
      <c r="R45" s="26"/>
      <c r="S45" s="37" t="s">
        <v>25</v>
      </c>
      <c r="T45" s="39">
        <f>P45</f>
        <v>12551.966292134834</v>
      </c>
      <c r="U45" s="6"/>
      <c r="V45" s="25">
        <v>13.698630136986301</v>
      </c>
      <c r="W45" s="26">
        <f>Z9*V45/100</f>
        <v>27584.520547945205</v>
      </c>
      <c r="X45" s="26"/>
      <c r="Y45" s="26"/>
      <c r="Z45" s="104" t="s">
        <v>61</v>
      </c>
      <c r="AA45" s="61">
        <v>13000</v>
      </c>
      <c r="AB45" s="6"/>
      <c r="AC45" s="77">
        <v>0</v>
      </c>
      <c r="AD45" s="78">
        <f>AE9*AC45/100</f>
        <v>0</v>
      </c>
      <c r="AE45" s="40"/>
      <c r="AF45" s="40"/>
      <c r="AG45" s="6"/>
      <c r="AH45" s="25">
        <v>10.714285714285714</v>
      </c>
      <c r="AI45" s="26">
        <f>AL9*AH45/100</f>
        <v>26299.5</v>
      </c>
      <c r="AJ45" s="26"/>
      <c r="AK45" s="26"/>
      <c r="AL45" s="104" t="s">
        <v>62</v>
      </c>
      <c r="AM45" s="28">
        <v>15000</v>
      </c>
      <c r="AN45" s="6"/>
      <c r="AO45" s="33">
        <f>SUM(AD45,AI45,W45,P45,I45)</f>
        <v>78608.82634625287</v>
      </c>
      <c r="AP45" s="34">
        <f>SUM(AM45,AM48,AA45,AA46,AA49)</f>
        <v>67597</v>
      </c>
      <c r="AQ45" s="1"/>
    </row>
    <row r="46" spans="1:43" ht="26.25" customHeight="1">
      <c r="A46" s="1"/>
      <c r="B46" s="23"/>
      <c r="C46" s="24"/>
      <c r="D46" s="24"/>
      <c r="E46" s="24"/>
      <c r="F46" s="24"/>
      <c r="G46" s="6"/>
      <c r="H46" s="42"/>
      <c r="I46" s="80"/>
      <c r="J46" s="80"/>
      <c r="K46" s="80"/>
      <c r="L46" s="44"/>
      <c r="M46" s="45"/>
      <c r="N46" s="6"/>
      <c r="O46" s="42"/>
      <c r="P46" s="80"/>
      <c r="Q46" s="80"/>
      <c r="R46" s="80"/>
      <c r="S46" s="44"/>
      <c r="T46" s="45"/>
      <c r="U46" s="6"/>
      <c r="V46" s="35"/>
      <c r="W46" s="26"/>
      <c r="X46" s="26"/>
      <c r="Y46" s="26"/>
      <c r="Z46" s="105" t="s">
        <v>63</v>
      </c>
      <c r="AA46" s="89">
        <v>11500</v>
      </c>
      <c r="AB46" s="6"/>
      <c r="AC46" s="79"/>
      <c r="AD46" s="78"/>
      <c r="AE46" s="40"/>
      <c r="AF46" s="40"/>
      <c r="AG46" s="6"/>
      <c r="AH46" s="35"/>
      <c r="AI46" s="26"/>
      <c r="AJ46" s="26"/>
      <c r="AK46" s="26"/>
      <c r="AL46" s="37" t="s">
        <v>25</v>
      </c>
      <c r="AM46" s="38">
        <f>AI45-AM45</f>
        <v>11299.5</v>
      </c>
      <c r="AN46" s="6"/>
      <c r="AO46" s="33"/>
      <c r="AP46" s="33"/>
      <c r="AQ46" s="1"/>
    </row>
    <row r="47" spans="1:43" ht="26.25" customHeight="1">
      <c r="A47" s="1"/>
      <c r="B47" s="23"/>
      <c r="C47" s="24"/>
      <c r="D47" s="24"/>
      <c r="E47" s="24"/>
      <c r="F47" s="24"/>
      <c r="G47" s="6"/>
      <c r="H47" s="35"/>
      <c r="I47" s="26"/>
      <c r="J47" s="54">
        <v>5.72</v>
      </c>
      <c r="K47" s="48">
        <f>J47*M9/100</f>
        <v>10350.425799999999</v>
      </c>
      <c r="L47" s="106"/>
      <c r="M47" s="107"/>
      <c r="N47" s="6"/>
      <c r="O47" s="35"/>
      <c r="P47" s="26"/>
      <c r="Q47" s="47">
        <v>6.66</v>
      </c>
      <c r="R47" s="48">
        <f>Q47*T9/100</f>
        <v>12051.3699</v>
      </c>
      <c r="S47" s="49"/>
      <c r="T47" s="49"/>
      <c r="U47" s="6"/>
      <c r="V47" s="35"/>
      <c r="W47" s="26"/>
      <c r="X47" s="26"/>
      <c r="Y47" s="26"/>
      <c r="Z47" s="37" t="s">
        <v>25</v>
      </c>
      <c r="AA47" s="39">
        <f>W45-SUM(AA45,AA46)</f>
        <v>3084.5205479452052</v>
      </c>
      <c r="AB47" s="6"/>
      <c r="AC47" s="79"/>
      <c r="AD47" s="78"/>
      <c r="AE47" s="40"/>
      <c r="AF47" s="40"/>
      <c r="AG47" s="6"/>
      <c r="AH47" s="42"/>
      <c r="AI47" s="80"/>
      <c r="AJ47" s="80"/>
      <c r="AK47" s="80"/>
      <c r="AL47" s="108"/>
      <c r="AM47" s="45"/>
      <c r="AN47" s="6"/>
      <c r="AO47" s="33"/>
      <c r="AP47" s="33"/>
      <c r="AQ47" s="1"/>
    </row>
    <row r="48" spans="1:43" ht="43.5" customHeight="1">
      <c r="A48" s="1"/>
      <c r="B48" s="23"/>
      <c r="C48" s="24"/>
      <c r="D48" s="24"/>
      <c r="E48" s="24"/>
      <c r="F48" s="24"/>
      <c r="G48" s="6"/>
      <c r="H48" s="35"/>
      <c r="I48" s="26"/>
      <c r="J48" s="83"/>
      <c r="K48" s="83"/>
      <c r="L48" s="106"/>
      <c r="M48" s="106"/>
      <c r="N48" s="6"/>
      <c r="O48" s="35"/>
      <c r="P48" s="26"/>
      <c r="Q48" s="83"/>
      <c r="R48" s="83"/>
      <c r="S48" s="49"/>
      <c r="T48" s="49"/>
      <c r="U48" s="6"/>
      <c r="V48" s="42"/>
      <c r="W48" s="80"/>
      <c r="X48" s="80"/>
      <c r="Y48" s="80"/>
      <c r="Z48" s="108"/>
      <c r="AA48" s="45"/>
      <c r="AB48" s="6"/>
      <c r="AC48" s="79"/>
      <c r="AD48" s="78"/>
      <c r="AE48" s="40"/>
      <c r="AF48" s="40"/>
      <c r="AG48" s="6"/>
      <c r="AH48" s="35"/>
      <c r="AI48" s="26"/>
      <c r="AJ48" s="47">
        <v>10.714285714285699</v>
      </c>
      <c r="AK48" s="48">
        <f>AJ48*AM9/100</f>
        <v>19387.660714285688</v>
      </c>
      <c r="AL48" s="81" t="s">
        <v>64</v>
      </c>
      <c r="AM48" s="82">
        <v>15000</v>
      </c>
      <c r="AN48" s="6"/>
      <c r="AO48" s="33"/>
      <c r="AP48" s="33"/>
      <c r="AQ48" s="1"/>
    </row>
    <row r="49" spans="1:43" ht="39.75" customHeight="1">
      <c r="A49" s="1"/>
      <c r="B49" s="23"/>
      <c r="C49" s="24"/>
      <c r="D49" s="24"/>
      <c r="E49" s="24"/>
      <c r="F49" s="24"/>
      <c r="G49" s="6"/>
      <c r="H49" s="35"/>
      <c r="I49" s="26"/>
      <c r="J49" s="83"/>
      <c r="K49" s="83"/>
      <c r="L49" s="106"/>
      <c r="M49" s="106"/>
      <c r="N49" s="6"/>
      <c r="O49" s="35"/>
      <c r="P49" s="26"/>
      <c r="Q49" s="83"/>
      <c r="R49" s="83"/>
      <c r="S49" s="27"/>
      <c r="T49" s="28"/>
      <c r="U49" s="6"/>
      <c r="V49" s="35"/>
      <c r="W49" s="26"/>
      <c r="X49" s="47">
        <v>13.698630136986299</v>
      </c>
      <c r="Y49" s="48">
        <f>X49*AA9/100</f>
        <v>24787.876712328765</v>
      </c>
      <c r="Z49" s="81" t="s">
        <v>65</v>
      </c>
      <c r="AA49" s="109">
        <v>13097</v>
      </c>
      <c r="AB49" s="6"/>
      <c r="AC49" s="79"/>
      <c r="AD49" s="78"/>
      <c r="AE49" s="40"/>
      <c r="AF49" s="40"/>
      <c r="AG49" s="6"/>
      <c r="AH49" s="35"/>
      <c r="AI49" s="26"/>
      <c r="AJ49" s="83"/>
      <c r="AK49" s="83"/>
      <c r="AL49" s="110"/>
      <c r="AM49" s="111"/>
      <c r="AN49" s="6"/>
      <c r="AO49" s="33"/>
      <c r="AP49" s="40"/>
      <c r="AQ49" s="1"/>
    </row>
    <row r="50" spans="1:43" ht="26.25" customHeight="1">
      <c r="A50" s="1"/>
      <c r="B50" s="23"/>
      <c r="C50" s="24"/>
      <c r="D50" s="24"/>
      <c r="E50" s="24"/>
      <c r="F50" s="24"/>
      <c r="G50" s="6"/>
      <c r="H50" s="35"/>
      <c r="I50" s="26"/>
      <c r="J50" s="83"/>
      <c r="K50" s="83"/>
      <c r="L50" s="106"/>
      <c r="M50" s="106"/>
      <c r="N50" s="6"/>
      <c r="O50" s="35"/>
      <c r="P50" s="26"/>
      <c r="Q50" s="83"/>
      <c r="R50" s="83"/>
      <c r="S50" s="27"/>
      <c r="T50" s="28"/>
      <c r="U50" s="6"/>
      <c r="V50" s="35"/>
      <c r="W50" s="26"/>
      <c r="X50" s="84"/>
      <c r="Y50" s="83"/>
      <c r="Z50" s="112"/>
      <c r="AA50" s="113"/>
      <c r="AB50" s="6"/>
      <c r="AC50" s="79"/>
      <c r="AD50" s="78"/>
      <c r="AE50" s="40"/>
      <c r="AF50" s="40"/>
      <c r="AG50" s="6"/>
      <c r="AH50" s="35"/>
      <c r="AI50" s="26"/>
      <c r="AJ50" s="83"/>
      <c r="AK50" s="83"/>
      <c r="AL50" s="110"/>
      <c r="AM50" s="111"/>
      <c r="AN50" s="6"/>
      <c r="AO50" s="33"/>
      <c r="AP50" s="40"/>
      <c r="AQ50" s="1"/>
    </row>
    <row r="51" spans="1:43" ht="54" customHeight="1">
      <c r="A51" s="1"/>
      <c r="B51" s="23"/>
      <c r="C51" s="24"/>
      <c r="D51" s="24"/>
      <c r="E51" s="24"/>
      <c r="F51" s="24"/>
      <c r="G51" s="6"/>
      <c r="H51" s="35"/>
      <c r="I51" s="26"/>
      <c r="J51" s="83"/>
      <c r="K51" s="83"/>
      <c r="L51" s="106"/>
      <c r="M51" s="106"/>
      <c r="N51" s="6"/>
      <c r="O51" s="35"/>
      <c r="P51" s="26"/>
      <c r="Q51" s="83"/>
      <c r="R51" s="83"/>
      <c r="S51" s="114"/>
      <c r="T51" s="89"/>
      <c r="U51" s="6"/>
      <c r="V51" s="35"/>
      <c r="W51" s="26"/>
      <c r="X51" s="84"/>
      <c r="Y51" s="83"/>
      <c r="Z51" s="115"/>
      <c r="AA51" s="116"/>
      <c r="AB51" s="6"/>
      <c r="AC51" s="79"/>
      <c r="AD51" s="78"/>
      <c r="AE51" s="40"/>
      <c r="AF51" s="40"/>
      <c r="AG51" s="6"/>
      <c r="AH51" s="35"/>
      <c r="AI51" s="26"/>
      <c r="AJ51" s="83"/>
      <c r="AK51" s="83"/>
      <c r="AL51" s="70" t="s">
        <v>35</v>
      </c>
      <c r="AM51" s="117">
        <f>AK48-AM48</f>
        <v>4387.6607142856883</v>
      </c>
      <c r="AN51" s="6"/>
      <c r="AO51" s="33"/>
      <c r="AP51" s="40"/>
      <c r="AQ51" s="1"/>
    </row>
    <row r="52" spans="1:43" ht="54" customHeight="1">
      <c r="A52" s="1"/>
      <c r="B52" s="23"/>
      <c r="C52" s="24"/>
      <c r="D52" s="24"/>
      <c r="E52" s="24"/>
      <c r="F52" s="24"/>
      <c r="G52" s="6"/>
      <c r="H52" s="35"/>
      <c r="I52" s="26"/>
      <c r="J52" s="83"/>
      <c r="K52" s="83"/>
      <c r="L52" s="70" t="s">
        <v>35</v>
      </c>
      <c r="M52" s="33">
        <f>K47</f>
        <v>10350.425799999999</v>
      </c>
      <c r="N52" s="6"/>
      <c r="O52" s="35"/>
      <c r="P52" s="26"/>
      <c r="Q52" s="83"/>
      <c r="R52" s="83"/>
      <c r="S52" s="70" t="s">
        <v>35</v>
      </c>
      <c r="T52" s="33">
        <f>R47-T47</f>
        <v>12051.3699</v>
      </c>
      <c r="U52" s="6"/>
      <c r="V52" s="35"/>
      <c r="W52" s="26"/>
      <c r="X52" s="84"/>
      <c r="Y52" s="83"/>
      <c r="Z52" s="70" t="s">
        <v>35</v>
      </c>
      <c r="AA52" s="118">
        <f>Y49-AA49</f>
        <v>11690.876712328765</v>
      </c>
      <c r="AB52" s="6"/>
      <c r="AC52" s="79"/>
      <c r="AD52" s="78"/>
      <c r="AE52" s="40"/>
      <c r="AF52" s="40"/>
      <c r="AG52" s="6"/>
      <c r="AH52" s="35"/>
      <c r="AI52" s="26"/>
      <c r="AJ52" s="83"/>
      <c r="AK52" s="83"/>
      <c r="AL52" s="70"/>
      <c r="AM52" s="119"/>
      <c r="AN52" s="6"/>
      <c r="AO52" s="33"/>
      <c r="AP52" s="40"/>
      <c r="AQ52" s="1"/>
    </row>
    <row r="53" spans="1:43" ht="6.75" customHeight="1">
      <c r="A53" s="6"/>
      <c r="B53" s="94"/>
      <c r="C53" s="6"/>
      <c r="D53" s="6"/>
      <c r="E53" s="6"/>
      <c r="F53" s="6"/>
      <c r="G53" s="6"/>
      <c r="H53" s="73"/>
      <c r="I53" s="74"/>
      <c r="J53" s="74"/>
      <c r="K53" s="74"/>
      <c r="L53" s="75"/>
      <c r="M53" s="76"/>
      <c r="N53" s="6"/>
      <c r="O53" s="73"/>
      <c r="P53" s="74"/>
      <c r="Q53" s="74"/>
      <c r="R53" s="74"/>
      <c r="S53" s="75"/>
      <c r="T53" s="76"/>
      <c r="U53" s="6"/>
      <c r="V53" s="73"/>
      <c r="W53" s="74"/>
      <c r="X53" s="74"/>
      <c r="Y53" s="74"/>
      <c r="Z53" s="75"/>
      <c r="AA53" s="76"/>
      <c r="AB53" s="6"/>
      <c r="AC53" s="73"/>
      <c r="AD53" s="74"/>
      <c r="AE53" s="75"/>
      <c r="AF53" s="76"/>
      <c r="AG53" s="6"/>
      <c r="AH53" s="73"/>
      <c r="AI53" s="74"/>
      <c r="AJ53" s="74"/>
      <c r="AK53" s="74"/>
      <c r="AL53" s="75"/>
      <c r="AM53" s="76"/>
      <c r="AN53" s="6"/>
      <c r="AO53" s="6"/>
      <c r="AP53" s="6"/>
      <c r="AQ53" s="6"/>
    </row>
    <row r="54" spans="1:43" ht="30" customHeight="1">
      <c r="A54" s="1"/>
      <c r="B54" s="23" t="s">
        <v>66</v>
      </c>
      <c r="C54" s="24"/>
      <c r="D54" s="24"/>
      <c r="E54" s="24"/>
      <c r="F54" s="24"/>
      <c r="G54" s="6"/>
      <c r="H54" s="77">
        <v>0</v>
      </c>
      <c r="I54" s="78">
        <f>L9*H54/100</f>
        <v>0</v>
      </c>
      <c r="J54" s="78"/>
      <c r="K54" s="78"/>
      <c r="L54" s="95"/>
      <c r="M54" s="40"/>
      <c r="N54" s="6"/>
      <c r="O54" s="77">
        <v>0</v>
      </c>
      <c r="P54" s="78">
        <f>S9*O54/100</f>
        <v>0</v>
      </c>
      <c r="Q54" s="78"/>
      <c r="R54" s="78"/>
      <c r="S54" s="40"/>
      <c r="T54" s="40"/>
      <c r="U54" s="6"/>
      <c r="V54" s="77">
        <v>0</v>
      </c>
      <c r="W54" s="78">
        <f>Z9*V54/100</f>
        <v>0</v>
      </c>
      <c r="X54" s="78"/>
      <c r="Y54" s="78"/>
      <c r="Z54" s="40"/>
      <c r="AA54" s="40"/>
      <c r="AB54" s="6"/>
      <c r="AC54" s="77">
        <v>0</v>
      </c>
      <c r="AD54" s="78">
        <f>AE9*AC54/100</f>
        <v>0</v>
      </c>
      <c r="AE54" s="40"/>
      <c r="AF54" s="40"/>
      <c r="AG54" s="6"/>
      <c r="AH54" s="77">
        <v>0</v>
      </c>
      <c r="AI54" s="78">
        <f>AL9*AH54/100</f>
        <v>0</v>
      </c>
      <c r="AJ54" s="78"/>
      <c r="AK54" s="78"/>
      <c r="AL54" s="40"/>
      <c r="AM54" s="40"/>
      <c r="AN54" s="6"/>
      <c r="AO54" s="120">
        <v>0</v>
      </c>
      <c r="AP54" s="34">
        <v>0</v>
      </c>
      <c r="AQ54" s="1"/>
    </row>
    <row r="55" spans="1:43" ht="6.75" customHeight="1">
      <c r="A55" s="6"/>
      <c r="B55" s="94"/>
      <c r="C55" s="6"/>
      <c r="D55" s="6"/>
      <c r="E55" s="6"/>
      <c r="F55" s="6"/>
      <c r="G55" s="6"/>
      <c r="H55" s="73"/>
      <c r="I55" s="74"/>
      <c r="J55" s="74"/>
      <c r="K55" s="74"/>
      <c r="L55" s="75"/>
      <c r="M55" s="76"/>
      <c r="N55" s="6"/>
      <c r="O55" s="73"/>
      <c r="P55" s="74"/>
      <c r="Q55" s="74"/>
      <c r="R55" s="74"/>
      <c r="S55" s="75"/>
      <c r="T55" s="76"/>
      <c r="U55" s="6"/>
      <c r="V55" s="73"/>
      <c r="W55" s="74"/>
      <c r="X55" s="74"/>
      <c r="Y55" s="74"/>
      <c r="Z55" s="75"/>
      <c r="AA55" s="76"/>
      <c r="AB55" s="6"/>
      <c r="AC55" s="73"/>
      <c r="AD55" s="74"/>
      <c r="AE55" s="75"/>
      <c r="AF55" s="76"/>
      <c r="AG55" s="6"/>
      <c r="AH55" s="73"/>
      <c r="AI55" s="74"/>
      <c r="AJ55" s="74"/>
      <c r="AK55" s="74"/>
      <c r="AL55" s="75"/>
      <c r="AM55" s="76"/>
      <c r="AN55" s="6"/>
      <c r="AO55" s="6"/>
      <c r="AP55" s="6"/>
      <c r="AQ55" s="6"/>
    </row>
    <row r="56" spans="1:43" ht="62.25" customHeight="1">
      <c r="A56" s="1"/>
      <c r="B56" s="23" t="s">
        <v>67</v>
      </c>
      <c r="C56" s="24"/>
      <c r="D56" s="24"/>
      <c r="E56" s="24"/>
      <c r="F56" s="24"/>
      <c r="G56" s="6"/>
      <c r="H56" s="25">
        <v>3.7037037037037037</v>
      </c>
      <c r="I56" s="26">
        <f>L9*H56/100</f>
        <v>9129.6296296296296</v>
      </c>
      <c r="J56" s="26"/>
      <c r="K56" s="26"/>
      <c r="L56" s="37" t="s">
        <v>25</v>
      </c>
      <c r="M56" s="39">
        <f>I56</f>
        <v>9129.6296296296296</v>
      </c>
      <c r="N56" s="6"/>
      <c r="O56" s="25">
        <v>2.2471910112359552</v>
      </c>
      <c r="P56" s="26">
        <f>S9*O56/100</f>
        <v>5020.7865168539329</v>
      </c>
      <c r="Q56" s="26"/>
      <c r="R56" s="26"/>
      <c r="S56" s="37" t="s">
        <v>25</v>
      </c>
      <c r="T56" s="39">
        <f>P56</f>
        <v>5020.7865168539329</v>
      </c>
      <c r="U56" s="6"/>
      <c r="V56" s="25">
        <v>8.2191780821917817</v>
      </c>
      <c r="W56" s="26">
        <f>Z9*V56/100</f>
        <v>16550.712328767124</v>
      </c>
      <c r="X56" s="26"/>
      <c r="Y56" s="26"/>
      <c r="Z56" s="121" t="s">
        <v>68</v>
      </c>
      <c r="AA56" s="89">
        <v>8535</v>
      </c>
      <c r="AB56" s="6"/>
      <c r="AC56" s="25">
        <v>11.627906976744185</v>
      </c>
      <c r="AD56" s="26">
        <f>AE9*AC56/100</f>
        <v>87662.093023255802</v>
      </c>
      <c r="AE56" s="162" t="s">
        <v>88</v>
      </c>
      <c r="AF56" s="30">
        <v>14000</v>
      </c>
      <c r="AG56" s="6"/>
      <c r="AH56" s="25">
        <v>5.9523809523809526</v>
      </c>
      <c r="AI56" s="26">
        <f>AL9*AH56/100</f>
        <v>14610.833333333336</v>
      </c>
      <c r="AJ56" s="26"/>
      <c r="AK56" s="26"/>
      <c r="AL56" s="31" t="s">
        <v>69</v>
      </c>
      <c r="AM56" s="32">
        <v>11960</v>
      </c>
      <c r="AN56" s="6"/>
      <c r="AO56" s="33">
        <f>SUM(AD56,AI56,W56,P56,I56)</f>
        <v>132974.05483183981</v>
      </c>
      <c r="AP56" s="34">
        <f>SUM(AM56,AF56,AF57,AF58,AF59,AA56)</f>
        <v>56212</v>
      </c>
      <c r="AQ56" s="1"/>
    </row>
    <row r="57" spans="1:43" ht="39.75" customHeight="1">
      <c r="A57" s="1"/>
      <c r="B57" s="179" t="s">
        <v>91</v>
      </c>
      <c r="C57" s="24"/>
      <c r="D57" s="24"/>
      <c r="E57" s="24"/>
      <c r="F57" s="24"/>
      <c r="G57" s="6"/>
      <c r="H57" s="42"/>
      <c r="I57" s="43"/>
      <c r="J57" s="43"/>
      <c r="K57" s="43"/>
      <c r="L57" s="44"/>
      <c r="M57" s="122"/>
      <c r="N57" s="6"/>
      <c r="O57" s="42"/>
      <c r="P57" s="43"/>
      <c r="Q57" s="43"/>
      <c r="R57" s="43"/>
      <c r="S57" s="44"/>
      <c r="T57" s="123"/>
      <c r="U57" s="6"/>
      <c r="V57" s="35"/>
      <c r="W57" s="36"/>
      <c r="X57" s="36"/>
      <c r="Y57" s="36"/>
      <c r="Z57" s="37" t="s">
        <v>25</v>
      </c>
      <c r="AA57" s="39">
        <f>W56-AA56</f>
        <v>8015.7123287671238</v>
      </c>
      <c r="AB57" s="6"/>
      <c r="AC57" s="35"/>
      <c r="AD57" s="36"/>
      <c r="AE57" s="29" t="s">
        <v>87</v>
      </c>
      <c r="AF57" s="30">
        <v>8300</v>
      </c>
      <c r="AG57" s="6"/>
      <c r="AH57" s="35"/>
      <c r="AI57" s="36"/>
      <c r="AJ57" s="36"/>
      <c r="AK57" s="36"/>
      <c r="AL57" s="37" t="s">
        <v>25</v>
      </c>
      <c r="AM57" s="39">
        <f>AI56-AM56</f>
        <v>2650.8333333333358</v>
      </c>
      <c r="AN57" s="6"/>
      <c r="AO57" s="40"/>
      <c r="AP57" s="40"/>
      <c r="AQ57" s="1"/>
    </row>
    <row r="58" spans="1:43" ht="35.25" customHeight="1">
      <c r="A58" s="1"/>
      <c r="B58" s="23"/>
      <c r="C58" s="24"/>
      <c r="D58" s="24"/>
      <c r="E58" s="24"/>
      <c r="F58" s="24"/>
      <c r="G58" s="6"/>
      <c r="H58" s="35"/>
      <c r="I58" s="36"/>
      <c r="J58" s="54">
        <v>4.28</v>
      </c>
      <c r="K58" s="48">
        <f>J58*M9/100</f>
        <v>7744.7242000000006</v>
      </c>
      <c r="L58" s="58"/>
      <c r="M58" s="59"/>
      <c r="N58" s="6"/>
      <c r="O58" s="35"/>
      <c r="P58" s="36"/>
      <c r="Q58" s="47">
        <v>2.67</v>
      </c>
      <c r="R58" s="48">
        <f>Q58*T9/100</f>
        <v>4831.4050500000003</v>
      </c>
      <c r="S58" s="58"/>
      <c r="T58" s="59"/>
      <c r="U58" s="6"/>
      <c r="V58" s="42"/>
      <c r="W58" s="43"/>
      <c r="X58" s="43"/>
      <c r="Y58" s="43"/>
      <c r="Z58" s="44"/>
      <c r="AA58" s="45"/>
      <c r="AB58" s="6"/>
      <c r="AC58" s="35"/>
      <c r="AD58" s="36"/>
      <c r="AE58" s="29" t="s">
        <v>70</v>
      </c>
      <c r="AF58" s="30">
        <v>8417</v>
      </c>
      <c r="AG58" s="6"/>
      <c r="AH58" s="42"/>
      <c r="AI58" s="43"/>
      <c r="AJ58" s="43"/>
      <c r="AK58" s="43"/>
      <c r="AL58" s="44"/>
      <c r="AM58" s="45"/>
      <c r="AN58" s="6"/>
      <c r="AO58" s="40"/>
      <c r="AP58" s="40"/>
      <c r="AQ58" s="1"/>
    </row>
    <row r="59" spans="1:43" ht="38.25" customHeight="1">
      <c r="A59" s="1"/>
      <c r="B59" s="23"/>
      <c r="C59" s="24"/>
      <c r="D59" s="24"/>
      <c r="E59" s="24"/>
      <c r="F59" s="24"/>
      <c r="G59" s="6"/>
      <c r="H59" s="35"/>
      <c r="I59" s="36"/>
      <c r="J59" s="57"/>
      <c r="K59" s="57"/>
      <c r="L59" s="27"/>
      <c r="M59" s="28"/>
      <c r="N59" s="6"/>
      <c r="O59" s="35"/>
      <c r="P59" s="36"/>
      <c r="Q59" s="57"/>
      <c r="R59" s="57"/>
      <c r="S59" s="27"/>
      <c r="T59" s="28"/>
      <c r="U59" s="6"/>
      <c r="V59" s="35"/>
      <c r="W59" s="36"/>
      <c r="X59" s="47"/>
      <c r="Y59" s="124"/>
      <c r="Z59" s="125"/>
      <c r="AA59" s="126"/>
      <c r="AB59" s="6"/>
      <c r="AC59" s="35"/>
      <c r="AD59" s="36"/>
      <c r="AE59" s="29" t="s">
        <v>71</v>
      </c>
      <c r="AF59" s="30">
        <v>5000</v>
      </c>
      <c r="AG59" s="6"/>
      <c r="AH59" s="35"/>
      <c r="AI59" s="36"/>
      <c r="AJ59" s="47"/>
      <c r="AK59" s="48"/>
      <c r="AL59" s="27"/>
      <c r="AM59" s="28"/>
      <c r="AN59" s="6"/>
      <c r="AO59" s="40"/>
      <c r="AP59" s="40"/>
      <c r="AQ59" s="1"/>
    </row>
    <row r="60" spans="1:43" ht="38.25" customHeight="1">
      <c r="A60" s="1"/>
      <c r="B60" s="23"/>
      <c r="C60" s="24"/>
      <c r="D60" s="24"/>
      <c r="E60" s="24"/>
      <c r="F60" s="24"/>
      <c r="G60" s="6"/>
      <c r="H60" s="35"/>
      <c r="I60" s="36"/>
      <c r="J60" s="57"/>
      <c r="K60" s="57"/>
      <c r="L60" s="31"/>
      <c r="M60" s="32"/>
      <c r="N60" s="6"/>
      <c r="O60" s="35"/>
      <c r="P60" s="36"/>
      <c r="Q60" s="57"/>
      <c r="R60" s="57"/>
      <c r="S60" s="31"/>
      <c r="T60" s="32"/>
      <c r="U60" s="6"/>
      <c r="V60" s="35"/>
      <c r="W60" s="36"/>
      <c r="X60" s="47">
        <v>8.2191780821917799</v>
      </c>
      <c r="Y60" s="48">
        <f>X60*AA9/100</f>
        <v>14872.726027397259</v>
      </c>
      <c r="Z60" s="106"/>
      <c r="AA60" s="127"/>
      <c r="AB60" s="6"/>
      <c r="AC60" s="35"/>
      <c r="AD60" s="36"/>
      <c r="AE60" s="67"/>
      <c r="AF60" s="68"/>
      <c r="AG60" s="6"/>
      <c r="AH60" s="35"/>
      <c r="AI60" s="36"/>
      <c r="AJ60" s="47">
        <v>5.9523809523809499</v>
      </c>
      <c r="AK60" s="48">
        <f>AJ60*AM9/100</f>
        <v>10770.922619047615</v>
      </c>
      <c r="AL60" s="31"/>
      <c r="AM60" s="32"/>
      <c r="AN60" s="6"/>
      <c r="AO60" s="40"/>
      <c r="AP60" s="40"/>
      <c r="AQ60" s="1"/>
    </row>
    <row r="61" spans="1:43" ht="38.25" customHeight="1">
      <c r="A61" s="1"/>
      <c r="B61" s="23"/>
      <c r="C61" s="24"/>
      <c r="D61" s="24"/>
      <c r="E61" s="24"/>
      <c r="F61" s="24"/>
      <c r="G61" s="6"/>
      <c r="H61" s="35"/>
      <c r="I61" s="36"/>
      <c r="J61" s="57"/>
      <c r="K61" s="57"/>
      <c r="L61" s="70" t="s">
        <v>35</v>
      </c>
      <c r="M61" s="34">
        <f>K58</f>
        <v>7744.7242000000006</v>
      </c>
      <c r="N61" s="6"/>
      <c r="O61" s="35"/>
      <c r="P61" s="36"/>
      <c r="Q61" s="57"/>
      <c r="R61" s="57"/>
      <c r="S61" s="70" t="s">
        <v>35</v>
      </c>
      <c r="T61" s="33">
        <f>R58</f>
        <v>4831.4050500000003</v>
      </c>
      <c r="U61" s="6"/>
      <c r="V61" s="35"/>
      <c r="W61" s="36"/>
      <c r="X61" s="57"/>
      <c r="Y61" s="57"/>
      <c r="Z61" s="70" t="s">
        <v>35</v>
      </c>
      <c r="AA61" s="34">
        <f>Y60</f>
        <v>14872.726027397259</v>
      </c>
      <c r="AB61" s="6"/>
      <c r="AC61" s="35"/>
      <c r="AD61" s="36"/>
      <c r="AE61" s="37" t="s">
        <v>25</v>
      </c>
      <c r="AF61" s="101">
        <f>AD56-SUM(AF56,AF57,AF58,AF59)</f>
        <v>51945.093023255802</v>
      </c>
      <c r="AG61" s="6"/>
      <c r="AH61" s="35"/>
      <c r="AI61" s="36"/>
      <c r="AJ61" s="57"/>
      <c r="AK61" s="57"/>
      <c r="AL61" s="70" t="s">
        <v>35</v>
      </c>
      <c r="AM61" s="33">
        <f>AK60</f>
        <v>10770.922619047615</v>
      </c>
      <c r="AN61" s="6"/>
      <c r="AO61" s="40"/>
      <c r="AP61" s="40"/>
      <c r="AQ61" s="1"/>
    </row>
    <row r="62" spans="1:43" ht="7.5" customHeight="1">
      <c r="A62" s="6"/>
      <c r="B62" s="94"/>
      <c r="C62" s="6"/>
      <c r="D62" s="6"/>
      <c r="E62" s="6"/>
      <c r="F62" s="6"/>
      <c r="G62" s="6"/>
      <c r="H62" s="73"/>
      <c r="I62" s="74"/>
      <c r="J62" s="74"/>
      <c r="K62" s="74"/>
      <c r="L62" s="75"/>
      <c r="M62" s="76"/>
      <c r="N62" s="6"/>
      <c r="O62" s="73"/>
      <c r="P62" s="74"/>
      <c r="Q62" s="74"/>
      <c r="R62" s="74"/>
      <c r="S62" s="75"/>
      <c r="T62" s="76"/>
      <c r="U62" s="6"/>
      <c r="V62" s="73"/>
      <c r="W62" s="74"/>
      <c r="X62" s="74"/>
      <c r="Y62" s="74"/>
      <c r="Z62" s="75"/>
      <c r="AA62" s="76"/>
      <c r="AB62" s="6"/>
      <c r="AC62" s="73"/>
      <c r="AD62" s="74"/>
      <c r="AE62" s="75"/>
      <c r="AF62" s="76"/>
      <c r="AG62" s="6"/>
      <c r="AH62" s="73"/>
      <c r="AI62" s="74"/>
      <c r="AJ62" s="74"/>
      <c r="AK62" s="74"/>
      <c r="AL62" s="75"/>
      <c r="AM62" s="76"/>
      <c r="AN62" s="6"/>
      <c r="AO62" s="6"/>
      <c r="AP62" s="6"/>
      <c r="AQ62" s="6"/>
    </row>
    <row r="63" spans="1:43" ht="57.75" customHeight="1">
      <c r="A63" s="1"/>
      <c r="B63" s="23" t="s">
        <v>72</v>
      </c>
      <c r="C63" s="24"/>
      <c r="D63" s="24"/>
      <c r="E63" s="24"/>
      <c r="F63" s="24"/>
      <c r="G63" s="6"/>
      <c r="H63" s="25">
        <v>12.345679012345679</v>
      </c>
      <c r="I63" s="26">
        <f>L9*H63/100</f>
        <v>30432.0987654321</v>
      </c>
      <c r="J63" s="26"/>
      <c r="K63" s="26"/>
      <c r="L63" s="27" t="s">
        <v>73</v>
      </c>
      <c r="M63" s="28">
        <v>9900</v>
      </c>
      <c r="N63" s="6"/>
      <c r="O63" s="25">
        <v>10.112359550561798</v>
      </c>
      <c r="P63" s="26">
        <f>S9*O63/100</f>
        <v>22593.539325842699</v>
      </c>
      <c r="Q63" s="26"/>
      <c r="R63" s="26"/>
      <c r="S63" s="31" t="s">
        <v>74</v>
      </c>
      <c r="T63" s="32">
        <v>19328</v>
      </c>
      <c r="U63" s="6"/>
      <c r="V63" s="25">
        <v>9.5890410958904102</v>
      </c>
      <c r="W63" s="26">
        <f>Z9*V63/100</f>
        <v>19309.164383561641</v>
      </c>
      <c r="X63" s="26"/>
      <c r="Y63" s="26"/>
      <c r="Z63" s="31" t="s">
        <v>75</v>
      </c>
      <c r="AA63" s="32">
        <v>12494</v>
      </c>
      <c r="AB63" s="6"/>
      <c r="AC63" s="77">
        <v>0</v>
      </c>
      <c r="AD63" s="78">
        <f>AE9*AC63/100</f>
        <v>0</v>
      </c>
      <c r="AE63" s="40"/>
      <c r="AF63" s="40"/>
      <c r="AG63" s="6"/>
      <c r="AH63" s="25">
        <v>10.714285714285714</v>
      </c>
      <c r="AI63" s="26">
        <f>AL9*AH63/100</f>
        <v>26299.5</v>
      </c>
      <c r="AJ63" s="26"/>
      <c r="AK63" s="26"/>
      <c r="AL63" s="27" t="s">
        <v>76</v>
      </c>
      <c r="AM63" s="28">
        <v>14825</v>
      </c>
      <c r="AN63" s="6"/>
      <c r="AO63" s="33">
        <f>SUM(AD63,AI63,W63,P63,I63)</f>
        <v>98634.302474836441</v>
      </c>
      <c r="AP63" s="34">
        <f>SUM(AM63,AM64,AM67,AA63,AA66,T63,T66,M63,M64,M67,M68)</f>
        <v>129003</v>
      </c>
      <c r="AQ63" s="1"/>
    </row>
    <row r="64" spans="1:43" ht="66" customHeight="1">
      <c r="A64" s="1"/>
      <c r="B64" s="23"/>
      <c r="C64" s="24"/>
      <c r="D64" s="24"/>
      <c r="E64" s="24"/>
      <c r="F64" s="24"/>
      <c r="G64" s="6"/>
      <c r="H64" s="35"/>
      <c r="I64" s="26"/>
      <c r="J64" s="26"/>
      <c r="K64" s="26"/>
      <c r="L64" s="31" t="s">
        <v>77</v>
      </c>
      <c r="M64" s="32">
        <v>19986</v>
      </c>
      <c r="N64" s="6"/>
      <c r="O64" s="35"/>
      <c r="P64" s="26"/>
      <c r="Q64" s="26"/>
      <c r="R64" s="26"/>
      <c r="S64" s="37" t="s">
        <v>25</v>
      </c>
      <c r="T64" s="39">
        <f>P63-T63</f>
        <v>3265.5393258426993</v>
      </c>
      <c r="U64" s="6"/>
      <c r="V64" s="35"/>
      <c r="W64" s="26"/>
      <c r="X64" s="26"/>
      <c r="Y64" s="26"/>
      <c r="Z64" s="37" t="s">
        <v>25</v>
      </c>
      <c r="AA64" s="39">
        <f>W63-AA63</f>
        <v>6815.1643835616414</v>
      </c>
      <c r="AB64" s="6"/>
      <c r="AC64" s="79"/>
      <c r="AD64" s="78"/>
      <c r="AE64" s="40"/>
      <c r="AF64" s="40"/>
      <c r="AG64" s="6"/>
      <c r="AH64" s="35"/>
      <c r="AI64" s="26"/>
      <c r="AJ64" s="26"/>
      <c r="AK64" s="26"/>
      <c r="AL64" s="31" t="s">
        <v>78</v>
      </c>
      <c r="AM64" s="32">
        <v>8980</v>
      </c>
      <c r="AN64" s="6"/>
      <c r="AO64" s="33"/>
      <c r="AP64" s="33"/>
      <c r="AQ64" s="1"/>
    </row>
    <row r="65" spans="1:43" ht="39.75" customHeight="1">
      <c r="A65" s="1"/>
      <c r="B65" s="23"/>
      <c r="C65" s="24"/>
      <c r="D65" s="24"/>
      <c r="E65" s="24"/>
      <c r="F65" s="24"/>
      <c r="G65" s="6"/>
      <c r="H65" s="35"/>
      <c r="I65" s="26"/>
      <c r="J65" s="26"/>
      <c r="K65" s="26"/>
      <c r="L65" s="37" t="s">
        <v>25</v>
      </c>
      <c r="M65" s="39">
        <f>I63-SUM(M63,M64)</f>
        <v>546.09876543209975</v>
      </c>
      <c r="N65" s="6"/>
      <c r="O65" s="42"/>
      <c r="P65" s="80"/>
      <c r="Q65" s="80"/>
      <c r="R65" s="80"/>
      <c r="S65" s="44"/>
      <c r="T65" s="45"/>
      <c r="U65" s="6"/>
      <c r="V65" s="42"/>
      <c r="W65" s="80"/>
      <c r="X65" s="80"/>
      <c r="Y65" s="80"/>
      <c r="Z65" s="44"/>
      <c r="AA65" s="45"/>
      <c r="AB65" s="6"/>
      <c r="AC65" s="79"/>
      <c r="AD65" s="78"/>
      <c r="AE65" s="40"/>
      <c r="AF65" s="40"/>
      <c r="AG65" s="6"/>
      <c r="AH65" s="35"/>
      <c r="AI65" s="26"/>
      <c r="AJ65" s="26"/>
      <c r="AK65" s="26"/>
      <c r="AL65" s="37" t="s">
        <v>25</v>
      </c>
      <c r="AM65" s="39">
        <f>AI63-SUM(AM63,AM64)</f>
        <v>2494.5</v>
      </c>
      <c r="AN65" s="6"/>
      <c r="AO65" s="33"/>
      <c r="AP65" s="33"/>
      <c r="AQ65" s="1"/>
    </row>
    <row r="66" spans="1:43" ht="39.75" customHeight="1">
      <c r="A66" s="1"/>
      <c r="B66" s="23"/>
      <c r="C66" s="24"/>
      <c r="D66" s="24"/>
      <c r="E66" s="24"/>
      <c r="F66" s="24"/>
      <c r="G66" s="6"/>
      <c r="H66" s="42"/>
      <c r="I66" s="80"/>
      <c r="J66" s="80"/>
      <c r="K66" s="80"/>
      <c r="L66" s="44"/>
      <c r="M66" s="122"/>
      <c r="N66" s="6"/>
      <c r="O66" s="35"/>
      <c r="P66" s="26"/>
      <c r="Q66" s="47">
        <v>12</v>
      </c>
      <c r="R66" s="48">
        <f>Q66*T9/100</f>
        <v>21714.18</v>
      </c>
      <c r="S66" s="128"/>
      <c r="T66" s="129"/>
      <c r="U66" s="6"/>
      <c r="V66" s="35"/>
      <c r="W66" s="26"/>
      <c r="X66" s="47">
        <v>9.5890410958904102</v>
      </c>
      <c r="Y66" s="48">
        <f>X66*AA9/100</f>
        <v>17351.513698630137</v>
      </c>
      <c r="Z66" s="128" t="s">
        <v>79</v>
      </c>
      <c r="AA66" s="129">
        <v>11265</v>
      </c>
      <c r="AB66" s="6"/>
      <c r="AC66" s="79"/>
      <c r="AD66" s="78"/>
      <c r="AE66" s="40"/>
      <c r="AF66" s="40"/>
      <c r="AG66" s="6"/>
      <c r="AH66" s="42"/>
      <c r="AI66" s="80"/>
      <c r="AJ66" s="80"/>
      <c r="AK66" s="80"/>
      <c r="AL66" s="44"/>
      <c r="AM66" s="45"/>
      <c r="AN66" s="6"/>
      <c r="AO66" s="33"/>
      <c r="AP66" s="33"/>
      <c r="AQ66" s="1"/>
    </row>
    <row r="67" spans="1:43" ht="41.25" customHeight="1">
      <c r="A67" s="1"/>
      <c r="B67" s="23"/>
      <c r="C67" s="24"/>
      <c r="D67" s="24"/>
      <c r="E67" s="24"/>
      <c r="F67" s="24"/>
      <c r="G67" s="6"/>
      <c r="H67" s="35"/>
      <c r="I67" s="26"/>
      <c r="J67" s="54">
        <v>14.29</v>
      </c>
      <c r="K67" s="48">
        <f>J67*M9/100</f>
        <v>25857.969349999999</v>
      </c>
      <c r="L67" s="81" t="s">
        <v>80</v>
      </c>
      <c r="M67" s="82">
        <v>13625</v>
      </c>
      <c r="N67" s="6"/>
      <c r="O67" s="35"/>
      <c r="P67" s="26"/>
      <c r="Q67" s="83"/>
      <c r="R67" s="83"/>
      <c r="S67" s="27"/>
      <c r="T67" s="28"/>
      <c r="U67" s="6"/>
      <c r="V67" s="35"/>
      <c r="W67" s="26"/>
      <c r="X67" s="83"/>
      <c r="Y67" s="83"/>
      <c r="Z67" s="130"/>
      <c r="AA67" s="53"/>
      <c r="AB67" s="6"/>
      <c r="AC67" s="79"/>
      <c r="AD67" s="78"/>
      <c r="AE67" s="40"/>
      <c r="AF67" s="40"/>
      <c r="AG67" s="6"/>
      <c r="AH67" s="35"/>
      <c r="AI67" s="26"/>
      <c r="AJ67" s="47">
        <v>10.714285714285699</v>
      </c>
      <c r="AK67" s="48">
        <f>AJ67*AM9/100</f>
        <v>19387.660714285688</v>
      </c>
      <c r="AL67" s="55" t="s">
        <v>81</v>
      </c>
      <c r="AM67" s="56">
        <v>14000</v>
      </c>
      <c r="AN67" s="6"/>
      <c r="AO67" s="33"/>
      <c r="AP67" s="40"/>
      <c r="AQ67" s="1"/>
    </row>
    <row r="68" spans="1:43" ht="45" customHeight="1">
      <c r="A68" s="1"/>
      <c r="B68" s="23"/>
      <c r="C68" s="24"/>
      <c r="D68" s="24"/>
      <c r="E68" s="24"/>
      <c r="F68" s="24"/>
      <c r="G68" s="6"/>
      <c r="H68" s="35"/>
      <c r="I68" s="26"/>
      <c r="J68" s="84"/>
      <c r="K68" s="83"/>
      <c r="L68" s="55" t="s">
        <v>82</v>
      </c>
      <c r="M68" s="56">
        <v>4600</v>
      </c>
      <c r="N68" s="6"/>
      <c r="O68" s="35"/>
      <c r="P68" s="26"/>
      <c r="Q68" s="83"/>
      <c r="R68" s="83"/>
      <c r="S68" s="31"/>
      <c r="T68" s="32"/>
      <c r="U68" s="6"/>
      <c r="V68" s="35"/>
      <c r="W68" s="26"/>
      <c r="X68" s="83"/>
      <c r="Y68" s="83"/>
      <c r="Z68" s="27"/>
      <c r="AA68" s="28"/>
      <c r="AB68" s="6"/>
      <c r="AC68" s="79"/>
      <c r="AD68" s="78"/>
      <c r="AE68" s="40"/>
      <c r="AF68" s="40"/>
      <c r="AG68" s="6"/>
      <c r="AH68" s="35"/>
      <c r="AI68" s="26"/>
      <c r="AJ68" s="84"/>
      <c r="AK68" s="83"/>
      <c r="AL68" s="85"/>
      <c r="AM68" s="61"/>
      <c r="AN68" s="6"/>
      <c r="AO68" s="33"/>
      <c r="AP68" s="40"/>
      <c r="AQ68" s="1"/>
    </row>
    <row r="69" spans="1:43" ht="27.75" customHeight="1">
      <c r="A69" s="1"/>
      <c r="B69" s="23"/>
      <c r="C69" s="24"/>
      <c r="D69" s="24"/>
      <c r="E69" s="24"/>
      <c r="F69" s="24"/>
      <c r="G69" s="6"/>
      <c r="H69" s="35"/>
      <c r="I69" s="26"/>
      <c r="J69" s="84"/>
      <c r="K69" s="83"/>
      <c r="L69" s="131"/>
      <c r="M69" s="89"/>
      <c r="N69" s="6"/>
      <c r="O69" s="35"/>
      <c r="P69" s="26"/>
      <c r="Q69" s="83"/>
      <c r="R69" s="83"/>
      <c r="S69" s="114"/>
      <c r="T69" s="89"/>
      <c r="U69" s="6"/>
      <c r="V69" s="35"/>
      <c r="W69" s="26"/>
      <c r="X69" s="83"/>
      <c r="Y69" s="83"/>
      <c r="Z69" s="114"/>
      <c r="AA69" s="89"/>
      <c r="AB69" s="6"/>
      <c r="AC69" s="79"/>
      <c r="AD69" s="78"/>
      <c r="AE69" s="40"/>
      <c r="AF69" s="40"/>
      <c r="AG69" s="6"/>
      <c r="AH69" s="35"/>
      <c r="AI69" s="26"/>
      <c r="AJ69" s="84"/>
      <c r="AK69" s="83"/>
      <c r="AL69" s="114"/>
      <c r="AM69" s="89"/>
      <c r="AN69" s="6"/>
      <c r="AO69" s="33"/>
      <c r="AP69" s="40"/>
      <c r="AQ69" s="1"/>
    </row>
    <row r="70" spans="1:43" ht="27.75" customHeight="1">
      <c r="A70" s="1"/>
      <c r="B70" s="23"/>
      <c r="C70" s="24"/>
      <c r="D70" s="24"/>
      <c r="E70" s="24"/>
      <c r="F70" s="24"/>
      <c r="G70" s="6"/>
      <c r="H70" s="35"/>
      <c r="I70" s="26"/>
      <c r="J70" s="84"/>
      <c r="K70" s="83"/>
      <c r="L70" s="70" t="s">
        <v>35</v>
      </c>
      <c r="M70" s="93">
        <f>K67-M67-M68</f>
        <v>7632.9693499999994</v>
      </c>
      <c r="N70" s="6"/>
      <c r="O70" s="35"/>
      <c r="P70" s="26"/>
      <c r="Q70" s="83"/>
      <c r="R70" s="83"/>
      <c r="S70" s="70" t="s">
        <v>35</v>
      </c>
      <c r="T70" s="33">
        <f>R66-T66</f>
        <v>21714.18</v>
      </c>
      <c r="U70" s="6"/>
      <c r="V70" s="35"/>
      <c r="W70" s="26"/>
      <c r="X70" s="83"/>
      <c r="Y70" s="83"/>
      <c r="Z70" s="70" t="s">
        <v>35</v>
      </c>
      <c r="AA70" s="33">
        <f>Y66-AA66</f>
        <v>6086.5136986301368</v>
      </c>
      <c r="AB70" s="6"/>
      <c r="AC70" s="79"/>
      <c r="AD70" s="78"/>
      <c r="AE70" s="40"/>
      <c r="AF70" s="40"/>
      <c r="AG70" s="6"/>
      <c r="AH70" s="35"/>
      <c r="AI70" s="26"/>
      <c r="AJ70" s="84"/>
      <c r="AK70" s="83"/>
      <c r="AL70" s="70" t="s">
        <v>35</v>
      </c>
      <c r="AM70" s="33">
        <f>AK67-AM67</f>
        <v>5387.6607142856883</v>
      </c>
      <c r="AN70" s="6"/>
      <c r="AO70" s="33"/>
      <c r="AP70" s="40"/>
      <c r="AQ70" s="1"/>
    </row>
    <row r="71" spans="1:43" ht="8.2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9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</row>
    <row r="72" spans="1:43" ht="14.25" customHeight="1">
      <c r="A72" s="1"/>
      <c r="B72" s="5"/>
      <c r="C72" s="5"/>
      <c r="D72" s="5"/>
      <c r="E72" s="5"/>
      <c r="F72" s="5"/>
      <c r="G72" s="6"/>
      <c r="H72" s="132"/>
      <c r="I72" s="132"/>
      <c r="J72" s="132"/>
      <c r="K72" s="132"/>
      <c r="L72" s="133"/>
      <c r="M72" s="132"/>
      <c r="N72" s="6"/>
      <c r="O72" s="132"/>
      <c r="P72" s="132"/>
      <c r="Q72" s="132"/>
      <c r="R72" s="132"/>
      <c r="S72" s="132"/>
      <c r="T72" s="132"/>
      <c r="U72" s="6"/>
      <c r="V72" s="132"/>
      <c r="W72" s="132"/>
      <c r="X72" s="132"/>
      <c r="Y72" s="132"/>
      <c r="Z72" s="132"/>
      <c r="AA72" s="132"/>
      <c r="AB72" s="6"/>
      <c r="AC72" s="132"/>
      <c r="AD72" s="132"/>
      <c r="AE72" s="132"/>
      <c r="AF72" s="132"/>
      <c r="AG72" s="6"/>
      <c r="AH72" s="132"/>
      <c r="AI72" s="132"/>
      <c r="AJ72" s="132"/>
      <c r="AK72" s="132"/>
      <c r="AL72" s="132"/>
      <c r="AM72" s="132"/>
      <c r="AN72" s="6"/>
      <c r="AO72" s="40"/>
      <c r="AP72" s="40"/>
      <c r="AQ72" s="1"/>
    </row>
    <row r="73" spans="1:43" ht="14.25" customHeight="1">
      <c r="A73" s="1"/>
      <c r="B73" s="171" t="s">
        <v>83</v>
      </c>
      <c r="C73" s="172"/>
      <c r="D73" s="172"/>
      <c r="E73" s="172"/>
      <c r="F73" s="173"/>
      <c r="G73" s="134"/>
      <c r="H73" s="135">
        <f>SUM(H10:H63)</f>
        <v>100.00000000000001</v>
      </c>
      <c r="I73" s="136">
        <f>SUM(I10:I70)</f>
        <v>246500</v>
      </c>
      <c r="J73" s="137">
        <f>SUM(J67,J58,J47,J25,J14)</f>
        <v>100</v>
      </c>
      <c r="K73" s="138">
        <f>SUM(K10:K70)</f>
        <v>180951.5</v>
      </c>
      <c r="L73" s="139">
        <f>SUM(M10,M11,M19,M31,M32,M63,M64)</f>
        <v>166114</v>
      </c>
      <c r="M73" s="138">
        <f>SUM(M68,M67,M25,M14)</f>
        <v>100502</v>
      </c>
      <c r="N73" s="134"/>
      <c r="O73" s="135">
        <f>SUM(O10:O63)</f>
        <v>100</v>
      </c>
      <c r="P73" s="136">
        <f>SUM(P10:P67)</f>
        <v>223425</v>
      </c>
      <c r="Q73" s="137">
        <f t="shared" ref="Q73:R73" si="0">SUM(Q66,Q58,Q47,Q40,Q22,Q13)</f>
        <v>100</v>
      </c>
      <c r="R73" s="138">
        <f t="shared" si="0"/>
        <v>180951.5</v>
      </c>
      <c r="S73" s="136">
        <f>SUM(T63,T36,T33,T32,T31,T19,T10)</f>
        <v>103659</v>
      </c>
      <c r="T73" s="138">
        <f>SUM(T66,T40,T22)</f>
        <v>50060</v>
      </c>
      <c r="U73" s="134"/>
      <c r="V73" s="135">
        <f>SUM(V10:V63)</f>
        <v>99.999999999999957</v>
      </c>
      <c r="W73" s="136">
        <f t="shared" ref="W73:X73" si="1">SUM(W10:W67)</f>
        <v>201366.99999999991</v>
      </c>
      <c r="X73" s="140">
        <f t="shared" si="1"/>
        <v>99.999999999999972</v>
      </c>
      <c r="Y73" s="138">
        <f>SUM(Y10:Y70)</f>
        <v>180951.5</v>
      </c>
      <c r="Z73" s="136">
        <f>SUM(AA10,AA11,AA19,AA20,AA45,AA46,AA56,AA63)</f>
        <v>161829</v>
      </c>
      <c r="AA73" s="138">
        <f>SUM(AA66,AA49,AA24,AA23,AA14)</f>
        <v>119352</v>
      </c>
      <c r="AB73" s="134"/>
      <c r="AC73" s="137">
        <f>SUM(AC10:AC63)</f>
        <v>100</v>
      </c>
      <c r="AD73" s="138">
        <f>SUM(AD10:AD67)</f>
        <v>753894</v>
      </c>
      <c r="AE73" s="141">
        <f>SUM(AF59,AF58,AF57,AF56,AF16,AF15,AF14,AF13,AF12,AF11,AF10)</f>
        <v>336587</v>
      </c>
      <c r="AF73" s="136">
        <f>AD73-AE73</f>
        <v>417307</v>
      </c>
      <c r="AG73" s="134"/>
      <c r="AH73" s="135">
        <f>SUM(AH10:AH63)</f>
        <v>99.999999999999986</v>
      </c>
      <c r="AI73" s="136">
        <f t="shared" ref="AI73:AK73" si="2">SUM(AI10:AI67)</f>
        <v>245462.00000000003</v>
      </c>
      <c r="AJ73" s="140">
        <f t="shared" si="2"/>
        <v>99.999999999999929</v>
      </c>
      <c r="AK73" s="138">
        <f t="shared" si="2"/>
        <v>180951.49999999985</v>
      </c>
      <c r="AL73" s="136">
        <f>SUM(AM63,AM64,AM56,AM45,AM36,AM37,AM38,AM10)</f>
        <v>178653</v>
      </c>
      <c r="AM73" s="138">
        <f>SUM(AM67,AM48,AM41,AM42)</f>
        <v>59655</v>
      </c>
      <c r="AN73" s="6"/>
      <c r="AO73" s="142">
        <f>SUM(AI73,AD73,W73,P73,I73)</f>
        <v>1670648</v>
      </c>
      <c r="AP73" s="143">
        <f>SUM(AP10,AP19,AP31,AP36,AP45,AP56,AP63)</f>
        <v>1276411</v>
      </c>
      <c r="AQ73" s="1"/>
    </row>
    <row r="74" spans="1:43" ht="14.25" customHeight="1">
      <c r="A74" s="1"/>
      <c r="B74" s="144"/>
      <c r="C74" s="5"/>
      <c r="D74" s="5"/>
      <c r="E74" s="5"/>
      <c r="F74" s="5"/>
      <c r="G74" s="6"/>
      <c r="H74" s="132"/>
      <c r="I74" s="132"/>
      <c r="J74" s="132"/>
      <c r="K74" s="132"/>
      <c r="L74" s="133"/>
      <c r="M74" s="132"/>
      <c r="N74" s="6"/>
      <c r="O74" s="132"/>
      <c r="P74" s="132"/>
      <c r="Q74" s="132"/>
      <c r="R74" s="132"/>
      <c r="S74" s="132"/>
      <c r="T74" s="132"/>
      <c r="U74" s="6"/>
      <c r="V74" s="132"/>
      <c r="W74" s="132"/>
      <c r="X74" s="132"/>
      <c r="Y74" s="132"/>
      <c r="Z74" s="132"/>
      <c r="AA74" s="132"/>
      <c r="AB74" s="6"/>
      <c r="AC74" s="132"/>
      <c r="AD74" s="132"/>
      <c r="AE74" s="132"/>
      <c r="AF74" s="132"/>
      <c r="AG74" s="6"/>
      <c r="AH74" s="132"/>
      <c r="AI74" s="132"/>
      <c r="AJ74" s="132"/>
      <c r="AK74" s="132"/>
      <c r="AL74" s="132"/>
      <c r="AM74" s="132"/>
      <c r="AN74" s="6"/>
      <c r="AO74" s="1"/>
      <c r="AP74" s="45">
        <f>SUM(AP10:AP70)</f>
        <v>1276411</v>
      </c>
      <c r="AQ74" s="1"/>
    </row>
    <row r="75" spans="1:43" ht="23.25" customHeight="1">
      <c r="A75" s="1"/>
      <c r="B75" s="171" t="s">
        <v>25</v>
      </c>
      <c r="C75" s="172"/>
      <c r="D75" s="173"/>
      <c r="E75" s="138">
        <f>SUM(K75,R75,Y75,AF73,AK75)</f>
        <v>723806</v>
      </c>
      <c r="F75" s="145"/>
      <c r="G75" s="134"/>
      <c r="H75" s="146"/>
      <c r="I75" s="146"/>
      <c r="J75" s="147" t="s">
        <v>84</v>
      </c>
      <c r="K75" s="136">
        <f>L9-SUM(M10,M11,M19,M31,M32,M63,M64)</f>
        <v>80386</v>
      </c>
      <c r="L75" s="148" t="s">
        <v>85</v>
      </c>
      <c r="M75" s="149">
        <f>M9-M73</f>
        <v>80449.5</v>
      </c>
      <c r="N75" s="134"/>
      <c r="O75" s="146"/>
      <c r="P75" s="146"/>
      <c r="Q75" s="147" t="s">
        <v>84</v>
      </c>
      <c r="R75" s="136">
        <f>S9-SUM(T10,T19,T31,T32,T33,T36,T63)</f>
        <v>119766</v>
      </c>
      <c r="S75" s="150" t="s">
        <v>85</v>
      </c>
      <c r="T75" s="149">
        <f>T9-T73</f>
        <v>130891.5</v>
      </c>
      <c r="U75" s="134"/>
      <c r="V75" s="146"/>
      <c r="W75" s="146"/>
      <c r="X75" s="147" t="s">
        <v>84</v>
      </c>
      <c r="Y75" s="136">
        <f>Z9-SUM(AA10,AA11,AA19,AA20,AA45,AA46,AA56,AA63)</f>
        <v>39538</v>
      </c>
      <c r="Z75" s="150" t="s">
        <v>85</v>
      </c>
      <c r="AA75" s="149">
        <f>AA9-AA73</f>
        <v>61599.5</v>
      </c>
      <c r="AB75" s="134"/>
      <c r="AC75" s="146"/>
      <c r="AD75" s="146"/>
      <c r="AE75" s="150" t="s">
        <v>85</v>
      </c>
      <c r="AF75" s="149">
        <v>0</v>
      </c>
      <c r="AG75" s="134"/>
      <c r="AH75" s="146"/>
      <c r="AI75" s="146"/>
      <c r="AJ75" s="147" t="s">
        <v>84</v>
      </c>
      <c r="AK75" s="136">
        <f>AL9-SUM(AM10,AM36,AM37,AM38,AM45,AM56,AM63,AM64)</f>
        <v>66809</v>
      </c>
      <c r="AL75" s="150" t="s">
        <v>85</v>
      </c>
      <c r="AM75" s="149">
        <f>AM9-AM73</f>
        <v>121296.5</v>
      </c>
      <c r="AN75" s="6"/>
      <c r="AO75" s="45">
        <f>SUM(AF75,AM75,AA75,T75,M75)</f>
        <v>394237</v>
      </c>
      <c r="AP75" s="45">
        <f>AO73-AP73</f>
        <v>394237</v>
      </c>
      <c r="AQ75" s="1"/>
    </row>
    <row r="76" spans="1:43" ht="14.25" customHeight="1">
      <c r="A76" s="1"/>
      <c r="B76" s="144"/>
      <c r="C76" s="5"/>
      <c r="D76" s="5"/>
      <c r="E76" s="151"/>
      <c r="F76" s="5"/>
      <c r="G76" s="6"/>
      <c r="H76" s="132"/>
      <c r="I76" s="132"/>
      <c r="J76" s="152"/>
      <c r="K76" s="152"/>
      <c r="L76" s="153"/>
      <c r="M76" s="132"/>
      <c r="N76" s="6"/>
      <c r="O76" s="132"/>
      <c r="P76" s="132"/>
      <c r="Q76" s="152"/>
      <c r="R76" s="152"/>
      <c r="S76" s="132"/>
      <c r="T76" s="132"/>
      <c r="U76" s="6"/>
      <c r="V76" s="132"/>
      <c r="W76" s="132"/>
      <c r="X76" s="154"/>
      <c r="Y76" s="152"/>
      <c r="Z76" s="132"/>
      <c r="AA76" s="132"/>
      <c r="AB76" s="6"/>
      <c r="AC76" s="132"/>
      <c r="AD76" s="132"/>
      <c r="AE76" s="132"/>
      <c r="AF76" s="132"/>
      <c r="AG76" s="6"/>
      <c r="AH76" s="132"/>
      <c r="AI76" s="132"/>
      <c r="AJ76" s="152"/>
      <c r="AK76" s="152"/>
      <c r="AL76" s="132"/>
      <c r="AM76" s="132"/>
      <c r="AN76" s="6"/>
      <c r="AO76" s="1"/>
      <c r="AP76" s="1"/>
      <c r="AQ76" s="1"/>
    </row>
    <row r="77" spans="1:43" ht="23.25" customHeight="1">
      <c r="A77" s="1"/>
      <c r="B77" s="174" t="s">
        <v>35</v>
      </c>
      <c r="C77" s="164"/>
      <c r="D77" s="165"/>
      <c r="E77" s="155">
        <f>SUM(M75,T75,AA75,AF75,AM75)</f>
        <v>394237</v>
      </c>
      <c r="F77" s="5"/>
      <c r="G77" s="6"/>
      <c r="H77" s="132"/>
      <c r="I77" s="132"/>
      <c r="J77" s="154" t="s">
        <v>86</v>
      </c>
      <c r="K77" s="101">
        <f>SUM(M65,M56,M45,M34,M20,M12)</f>
        <v>80386</v>
      </c>
      <c r="L77" s="156" t="s">
        <v>86</v>
      </c>
      <c r="M77" s="157">
        <f>SUM(M70,M61,M52,M27,M17)</f>
        <v>80449.500000000029</v>
      </c>
      <c r="N77" s="6"/>
      <c r="O77" s="132"/>
      <c r="P77" s="132"/>
      <c r="Q77" s="154" t="s">
        <v>86</v>
      </c>
      <c r="R77" s="101">
        <f>SUM(T64,T56,T45,T37,T34,T20,T11)</f>
        <v>119766</v>
      </c>
      <c r="S77" s="158" t="s">
        <v>86</v>
      </c>
      <c r="T77" s="157">
        <f>SUM(T70,T61,T52,T43,T27,T17)</f>
        <v>130891.5</v>
      </c>
      <c r="U77" s="6"/>
      <c r="V77" s="132"/>
      <c r="W77" s="132"/>
      <c r="X77" s="154" t="s">
        <v>86</v>
      </c>
      <c r="Y77" s="101">
        <f>SUM(AA64,AA57,AA47,AA21,AA12)</f>
        <v>39537.999999999942</v>
      </c>
      <c r="Z77" s="158" t="s">
        <v>86</v>
      </c>
      <c r="AA77" s="157">
        <f>SUM(AA70,AA61,AA52,AA27,AA17)</f>
        <v>61599.499999999985</v>
      </c>
      <c r="AB77" s="6"/>
      <c r="AC77" s="132"/>
      <c r="AD77" s="154" t="s">
        <v>86</v>
      </c>
      <c r="AE77" s="101">
        <f>SUM(AF61,AF17)</f>
        <v>417307</v>
      </c>
      <c r="AF77" s="132"/>
      <c r="AG77" s="6"/>
      <c r="AH77" s="132"/>
      <c r="AI77" s="132"/>
      <c r="AJ77" s="154" t="s">
        <v>86</v>
      </c>
      <c r="AK77" s="101">
        <f>SUM(AM65,AM57,AM46,AM39,AM19,AM11)</f>
        <v>66809</v>
      </c>
      <c r="AL77" s="158" t="s">
        <v>86</v>
      </c>
      <c r="AM77" s="157">
        <f>SUM(AM70,AM61,AM51,AM43,AM27,AM17)</f>
        <v>121296.4999999999</v>
      </c>
      <c r="AN77" s="6"/>
      <c r="AO77" s="1"/>
      <c r="AP77" s="1"/>
      <c r="AQ77" s="1"/>
    </row>
    <row r="78" spans="1:43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1"/>
      <c r="N78" s="6"/>
      <c r="O78" s="1"/>
      <c r="P78" s="1"/>
      <c r="Q78" s="1"/>
      <c r="R78" s="1"/>
      <c r="S78" s="1"/>
      <c r="T78" s="1"/>
      <c r="U78" s="6"/>
      <c r="V78" s="1"/>
      <c r="W78" s="1"/>
      <c r="X78" s="1"/>
      <c r="Y78" s="1"/>
      <c r="Z78" s="1"/>
      <c r="AA78" s="1"/>
      <c r="AB78" s="6"/>
      <c r="AC78" s="1"/>
      <c r="AD78" s="1"/>
      <c r="AE78" s="1"/>
      <c r="AF78" s="1"/>
      <c r="AG78" s="6"/>
      <c r="AH78" s="1"/>
      <c r="AI78" s="1"/>
      <c r="AJ78" s="1"/>
      <c r="AK78" s="1"/>
      <c r="AL78" s="1"/>
      <c r="AM78" s="1"/>
      <c r="AN78" s="6"/>
      <c r="AO78" s="1"/>
      <c r="AP78" s="1"/>
      <c r="AQ78" s="1"/>
    </row>
    <row r="79" spans="1:43" ht="14.25" customHeight="1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60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</row>
    <row r="80" spans="1:43" ht="14.25" customHeight="1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60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</row>
    <row r="81" spans="1:34" ht="14.25" customHeight="1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60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</row>
    <row r="82" spans="1:34" ht="14.2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60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</row>
    <row r="83" spans="1:34" ht="14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60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</row>
    <row r="84" spans="1:34" ht="14.25" customHeight="1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60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</row>
    <row r="85" spans="1:34" ht="14.25" customHeight="1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60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</row>
    <row r="86" spans="1:34" ht="14.25" customHeight="1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60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</row>
    <row r="87" spans="1:34" ht="14.25" customHeight="1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60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</row>
    <row r="88" spans="1:34" ht="14.25" customHeight="1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60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</row>
    <row r="89" spans="1:34" ht="14.25" customHeight="1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60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</row>
    <row r="90" spans="1:34" ht="14.25" customHeight="1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60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</row>
    <row r="91" spans="1:34" ht="14.25" customHeight="1">
      <c r="A91" s="159"/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60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</row>
    <row r="92" spans="1:34" ht="14.25" customHeight="1">
      <c r="A92" s="159"/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60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159"/>
    </row>
    <row r="93" spans="1:34" ht="14.25" customHeight="1">
      <c r="A93" s="159"/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60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  <c r="AB93" s="159"/>
      <c r="AC93" s="159"/>
      <c r="AD93" s="159"/>
      <c r="AE93" s="159"/>
      <c r="AF93" s="159"/>
      <c r="AG93" s="159"/>
      <c r="AH93" s="159"/>
    </row>
    <row r="94" spans="1:34" ht="14.25" customHeight="1">
      <c r="A94" s="159"/>
      <c r="B94" s="159"/>
      <c r="C94" s="159"/>
      <c r="D94" s="159"/>
      <c r="E94" s="159"/>
      <c r="F94" s="159"/>
      <c r="G94" s="159"/>
      <c r="H94" s="159"/>
      <c r="I94" s="159"/>
      <c r="J94" s="159"/>
      <c r="K94" s="159"/>
      <c r="L94" s="160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9"/>
      <c r="AF94" s="159"/>
      <c r="AG94" s="159"/>
      <c r="AH94" s="159"/>
    </row>
    <row r="95" spans="1:34" ht="14.25" customHeight="1">
      <c r="A95" s="159"/>
      <c r="B95" s="159"/>
      <c r="C95" s="159"/>
      <c r="D95" s="159"/>
      <c r="E95" s="159"/>
      <c r="F95" s="159"/>
      <c r="G95" s="159"/>
      <c r="H95" s="159"/>
      <c r="I95" s="159"/>
      <c r="J95" s="159"/>
      <c r="K95" s="159"/>
      <c r="L95" s="160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59"/>
      <c r="AH95" s="159"/>
    </row>
    <row r="96" spans="1:34" ht="14.25" customHeight="1">
      <c r="A96" s="159"/>
      <c r="B96" s="159"/>
      <c r="C96" s="159"/>
      <c r="D96" s="159"/>
      <c r="E96" s="159"/>
      <c r="F96" s="159"/>
      <c r="G96" s="159"/>
      <c r="H96" s="159"/>
      <c r="I96" s="159"/>
      <c r="J96" s="159"/>
      <c r="K96" s="159"/>
      <c r="L96" s="160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59"/>
      <c r="AF96" s="159"/>
      <c r="AG96" s="159"/>
      <c r="AH96" s="159"/>
    </row>
    <row r="97" spans="1:34" ht="14.25" customHeight="1">
      <c r="A97" s="159"/>
      <c r="B97" s="159"/>
      <c r="C97" s="159"/>
      <c r="D97" s="159"/>
      <c r="E97" s="159"/>
      <c r="F97" s="159"/>
      <c r="G97" s="159"/>
      <c r="H97" s="159"/>
      <c r="I97" s="159"/>
      <c r="J97" s="159"/>
      <c r="K97" s="159"/>
      <c r="L97" s="160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  <c r="AG97" s="159"/>
      <c r="AH97" s="159"/>
    </row>
    <row r="98" spans="1:34" ht="14.25" customHeight="1">
      <c r="A98" s="159"/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60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  <c r="AE98" s="159"/>
      <c r="AF98" s="159"/>
      <c r="AG98" s="159"/>
      <c r="AH98" s="159"/>
    </row>
    <row r="99" spans="1:34" ht="14.25" customHeight="1">
      <c r="A99" s="159"/>
      <c r="B99" s="159"/>
      <c r="C99" s="159"/>
      <c r="D99" s="159"/>
      <c r="E99" s="159"/>
      <c r="F99" s="159"/>
      <c r="G99" s="159"/>
      <c r="H99" s="159"/>
      <c r="I99" s="159"/>
      <c r="J99" s="159"/>
      <c r="K99" s="159"/>
      <c r="L99" s="160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9"/>
      <c r="AF99" s="159"/>
      <c r="AG99" s="159"/>
      <c r="AH99" s="159"/>
    </row>
    <row r="100" spans="1:34" ht="14.25" customHeight="1">
      <c r="A100" s="159"/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60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</row>
    <row r="101" spans="1:34" ht="14.25" customHeight="1">
      <c r="A101" s="159"/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60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</row>
    <row r="102" spans="1:34" ht="14.25" customHeight="1">
      <c r="A102" s="159"/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60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59"/>
      <c r="AD102" s="159"/>
      <c r="AE102" s="159"/>
      <c r="AF102" s="159"/>
      <c r="AG102" s="159"/>
      <c r="AH102" s="159"/>
    </row>
    <row r="103" spans="1:34" ht="14.25" customHeight="1">
      <c r="A103" s="159"/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  <c r="L103" s="160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</row>
    <row r="104" spans="1:34" ht="14.25" customHeight="1">
      <c r="A104" s="159"/>
      <c r="B104" s="159"/>
      <c r="C104" s="159"/>
      <c r="D104" s="159"/>
      <c r="E104" s="159"/>
      <c r="F104" s="159"/>
      <c r="G104" s="159"/>
      <c r="H104" s="159"/>
      <c r="I104" s="159"/>
      <c r="J104" s="159"/>
      <c r="K104" s="159"/>
      <c r="L104" s="160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9"/>
      <c r="AF104" s="159"/>
      <c r="AG104" s="159"/>
      <c r="AH104" s="159"/>
    </row>
    <row r="105" spans="1:34" ht="14.25" customHeight="1">
      <c r="A105" s="159"/>
      <c r="B105" s="159"/>
      <c r="C105" s="159"/>
      <c r="D105" s="159"/>
      <c r="E105" s="159"/>
      <c r="F105" s="159"/>
      <c r="G105" s="159"/>
      <c r="H105" s="159"/>
      <c r="I105" s="159"/>
      <c r="J105" s="159"/>
      <c r="K105" s="159"/>
      <c r="L105" s="160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  <c r="AB105" s="159"/>
      <c r="AC105" s="159"/>
      <c r="AD105" s="159"/>
      <c r="AE105" s="159"/>
      <c r="AF105" s="159"/>
      <c r="AG105" s="159"/>
      <c r="AH105" s="159"/>
    </row>
    <row r="106" spans="1:34" ht="14.25" customHeight="1">
      <c r="A106" s="159"/>
      <c r="B106" s="159"/>
      <c r="C106" s="159"/>
      <c r="D106" s="159"/>
      <c r="E106" s="159"/>
      <c r="F106" s="159"/>
      <c r="G106" s="159"/>
      <c r="H106" s="159"/>
      <c r="I106" s="159"/>
      <c r="J106" s="159"/>
      <c r="K106" s="159"/>
      <c r="L106" s="160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59"/>
      <c r="AE106" s="159"/>
      <c r="AF106" s="159"/>
      <c r="AG106" s="159"/>
      <c r="AH106" s="159"/>
    </row>
    <row r="107" spans="1:34" ht="14.25" customHeight="1">
      <c r="A107" s="159"/>
      <c r="B107" s="159"/>
      <c r="C107" s="159"/>
      <c r="D107" s="159"/>
      <c r="E107" s="159"/>
      <c r="F107" s="159"/>
      <c r="G107" s="159"/>
      <c r="H107" s="159"/>
      <c r="I107" s="159"/>
      <c r="J107" s="159"/>
      <c r="K107" s="159"/>
      <c r="L107" s="160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  <c r="AB107" s="159"/>
      <c r="AC107" s="159"/>
      <c r="AD107" s="159"/>
      <c r="AE107" s="159"/>
      <c r="AF107" s="159"/>
      <c r="AG107" s="159"/>
      <c r="AH107" s="159"/>
    </row>
    <row r="108" spans="1:34" ht="14.25" customHeight="1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60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</row>
    <row r="109" spans="1:34" ht="14.25" customHeight="1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60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</row>
    <row r="110" spans="1:34" ht="14.25" customHeight="1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60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</row>
    <row r="111" spans="1:34" ht="14.25" customHeight="1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60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59"/>
    </row>
    <row r="112" spans="1:34" ht="14.25" customHeight="1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60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59"/>
    </row>
    <row r="113" spans="1:34" ht="14.25" customHeight="1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60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</row>
    <row r="114" spans="1:34" ht="14.25" customHeight="1">
      <c r="A114" s="159"/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  <c r="L114" s="160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9"/>
      <c r="AF114" s="159"/>
      <c r="AG114" s="159"/>
      <c r="AH114" s="159"/>
    </row>
    <row r="115" spans="1:34" ht="14.25" customHeight="1">
      <c r="A115" s="159"/>
      <c r="B115" s="159"/>
      <c r="C115" s="159"/>
      <c r="D115" s="159"/>
      <c r="E115" s="159"/>
      <c r="F115" s="159"/>
      <c r="G115" s="159"/>
      <c r="H115" s="159"/>
      <c r="I115" s="159"/>
      <c r="J115" s="159"/>
      <c r="K115" s="159"/>
      <c r="L115" s="160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159"/>
      <c r="AF115" s="159"/>
      <c r="AG115" s="159"/>
      <c r="AH115" s="159"/>
    </row>
    <row r="116" spans="1:34" ht="14.25" customHeight="1">
      <c r="A116" s="159"/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60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  <c r="AF116" s="159"/>
      <c r="AG116" s="159"/>
      <c r="AH116" s="159"/>
    </row>
    <row r="117" spans="1:34" ht="14.25" customHeight="1">
      <c r="A117" s="159"/>
      <c r="B117" s="159"/>
      <c r="C117" s="159"/>
      <c r="D117" s="159"/>
      <c r="E117" s="159"/>
      <c r="F117" s="159"/>
      <c r="G117" s="159"/>
      <c r="H117" s="159"/>
      <c r="I117" s="159"/>
      <c r="J117" s="159"/>
      <c r="K117" s="159"/>
      <c r="L117" s="160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  <c r="AF117" s="159"/>
      <c r="AG117" s="159"/>
      <c r="AH117" s="159"/>
    </row>
    <row r="118" spans="1:34" ht="14.25" customHeight="1">
      <c r="A118" s="159"/>
      <c r="B118" s="159"/>
      <c r="C118" s="159"/>
      <c r="D118" s="159"/>
      <c r="E118" s="159"/>
      <c r="F118" s="159"/>
      <c r="G118" s="159"/>
      <c r="H118" s="159"/>
      <c r="I118" s="159"/>
      <c r="J118" s="159"/>
      <c r="K118" s="159"/>
      <c r="L118" s="160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159"/>
      <c r="AF118" s="159"/>
      <c r="AG118" s="159"/>
      <c r="AH118" s="159"/>
    </row>
    <row r="119" spans="1:34" ht="14.25" customHeight="1">
      <c r="A119" s="159"/>
      <c r="B119" s="159"/>
      <c r="C119" s="159"/>
      <c r="D119" s="159"/>
      <c r="E119" s="159"/>
      <c r="F119" s="159"/>
      <c r="G119" s="159"/>
      <c r="H119" s="159"/>
      <c r="I119" s="159"/>
      <c r="J119" s="159"/>
      <c r="K119" s="159"/>
      <c r="L119" s="160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  <c r="AF119" s="159"/>
      <c r="AG119" s="159"/>
      <c r="AH119" s="159"/>
    </row>
    <row r="120" spans="1:34" ht="14.25" customHeight="1">
      <c r="A120" s="159"/>
      <c r="B120" s="159"/>
      <c r="C120" s="159"/>
      <c r="D120" s="159"/>
      <c r="E120" s="159"/>
      <c r="F120" s="159"/>
      <c r="G120" s="159"/>
      <c r="H120" s="159"/>
      <c r="I120" s="159"/>
      <c r="J120" s="159"/>
      <c r="K120" s="159"/>
      <c r="L120" s="160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  <c r="AF120" s="159"/>
      <c r="AG120" s="159"/>
      <c r="AH120" s="159"/>
    </row>
    <row r="121" spans="1:34" ht="14.25" customHeight="1">
      <c r="A121" s="159"/>
      <c r="B121" s="159"/>
      <c r="C121" s="159"/>
      <c r="D121" s="159"/>
      <c r="E121" s="159"/>
      <c r="F121" s="159"/>
      <c r="G121" s="159"/>
      <c r="H121" s="159"/>
      <c r="I121" s="159"/>
      <c r="J121" s="159"/>
      <c r="K121" s="159"/>
      <c r="L121" s="160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  <c r="AF121" s="159"/>
      <c r="AG121" s="159"/>
      <c r="AH121" s="159"/>
    </row>
    <row r="122" spans="1:34" ht="14.25" customHeight="1">
      <c r="A122" s="159"/>
      <c r="B122" s="159"/>
      <c r="C122" s="159"/>
      <c r="D122" s="159"/>
      <c r="E122" s="159"/>
      <c r="F122" s="159"/>
      <c r="G122" s="159"/>
      <c r="H122" s="159"/>
      <c r="I122" s="159"/>
      <c r="J122" s="159"/>
      <c r="K122" s="159"/>
      <c r="L122" s="160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  <c r="AF122" s="159"/>
      <c r="AG122" s="159"/>
      <c r="AH122" s="159"/>
    </row>
    <row r="123" spans="1:34" ht="14.25" customHeight="1">
      <c r="A123" s="159"/>
      <c r="B123" s="159"/>
      <c r="C123" s="159"/>
      <c r="D123" s="159"/>
      <c r="E123" s="159"/>
      <c r="F123" s="159"/>
      <c r="G123" s="159"/>
      <c r="H123" s="159"/>
      <c r="I123" s="159"/>
      <c r="J123" s="159"/>
      <c r="K123" s="159"/>
      <c r="L123" s="160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/>
      <c r="AF123" s="159"/>
      <c r="AG123" s="159"/>
      <c r="AH123" s="159"/>
    </row>
    <row r="124" spans="1:34" ht="14.25" customHeight="1">
      <c r="A124" s="159"/>
      <c r="B124" s="159"/>
      <c r="C124" s="159"/>
      <c r="D124" s="159"/>
      <c r="E124" s="159"/>
      <c r="F124" s="159"/>
      <c r="G124" s="159"/>
      <c r="H124" s="159"/>
      <c r="I124" s="159"/>
      <c r="J124" s="159"/>
      <c r="K124" s="159"/>
      <c r="L124" s="160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</row>
    <row r="125" spans="1:34" ht="14.25" customHeight="1">
      <c r="A125" s="159"/>
      <c r="B125" s="159"/>
      <c r="C125" s="159"/>
      <c r="D125" s="159"/>
      <c r="E125" s="159"/>
      <c r="F125" s="159"/>
      <c r="G125" s="159"/>
      <c r="H125" s="159"/>
      <c r="I125" s="159"/>
      <c r="J125" s="159"/>
      <c r="K125" s="159"/>
      <c r="L125" s="160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</row>
    <row r="126" spans="1:34" ht="14.25" customHeight="1">
      <c r="A126" s="159"/>
      <c r="B126" s="159"/>
      <c r="C126" s="159"/>
      <c r="D126" s="159"/>
      <c r="E126" s="159"/>
      <c r="F126" s="159"/>
      <c r="G126" s="159"/>
      <c r="H126" s="159"/>
      <c r="I126" s="159"/>
      <c r="J126" s="159"/>
      <c r="K126" s="159"/>
      <c r="L126" s="160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59"/>
      <c r="AE126" s="159"/>
      <c r="AF126" s="159"/>
      <c r="AG126" s="159"/>
      <c r="AH126" s="159"/>
    </row>
    <row r="127" spans="1:34" ht="14.25" customHeight="1">
      <c r="A127" s="159"/>
      <c r="B127" s="159"/>
      <c r="C127" s="159"/>
      <c r="D127" s="159"/>
      <c r="E127" s="159"/>
      <c r="F127" s="159"/>
      <c r="G127" s="159"/>
      <c r="H127" s="159"/>
      <c r="I127" s="159"/>
      <c r="J127" s="159"/>
      <c r="K127" s="159"/>
      <c r="L127" s="160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  <c r="AF127" s="159"/>
      <c r="AG127" s="159"/>
      <c r="AH127" s="159"/>
    </row>
    <row r="128" spans="1:34" ht="14.25" customHeight="1">
      <c r="A128" s="159"/>
      <c r="B128" s="159"/>
      <c r="C128" s="159"/>
      <c r="D128" s="159"/>
      <c r="E128" s="159"/>
      <c r="F128" s="159"/>
      <c r="G128" s="159"/>
      <c r="H128" s="159"/>
      <c r="I128" s="159"/>
      <c r="J128" s="159"/>
      <c r="K128" s="159"/>
      <c r="L128" s="160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  <c r="AA128" s="159"/>
      <c r="AB128" s="159"/>
      <c r="AC128" s="159"/>
      <c r="AD128" s="159"/>
      <c r="AE128" s="159"/>
      <c r="AF128" s="159"/>
      <c r="AG128" s="159"/>
      <c r="AH128" s="159"/>
    </row>
    <row r="129" spans="1:34" ht="14.25" customHeight="1">
      <c r="A129" s="159"/>
      <c r="B129" s="159"/>
      <c r="C129" s="159"/>
      <c r="D129" s="159"/>
      <c r="E129" s="159"/>
      <c r="F129" s="159"/>
      <c r="G129" s="159"/>
      <c r="H129" s="159"/>
      <c r="I129" s="159"/>
      <c r="J129" s="159"/>
      <c r="K129" s="159"/>
      <c r="L129" s="160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/>
      <c r="AF129" s="159"/>
      <c r="AG129" s="159"/>
      <c r="AH129" s="159"/>
    </row>
    <row r="130" spans="1:34" ht="14.25" customHeight="1">
      <c r="A130" s="159"/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  <c r="L130" s="160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  <c r="AA130" s="159"/>
      <c r="AB130" s="159"/>
      <c r="AC130" s="159"/>
      <c r="AD130" s="159"/>
      <c r="AE130" s="159"/>
      <c r="AF130" s="159"/>
      <c r="AG130" s="159"/>
      <c r="AH130" s="159"/>
    </row>
    <row r="131" spans="1:34" ht="14.25" customHeight="1">
      <c r="A131" s="159"/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  <c r="L131" s="160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59"/>
      <c r="AF131" s="159"/>
      <c r="AG131" s="159"/>
      <c r="AH131" s="159"/>
    </row>
    <row r="132" spans="1:34" ht="14.25" customHeight="1">
      <c r="A132" s="159"/>
      <c r="B132" s="159"/>
      <c r="C132" s="159"/>
      <c r="D132" s="159"/>
      <c r="E132" s="159"/>
      <c r="F132" s="159"/>
      <c r="G132" s="159"/>
      <c r="H132" s="159"/>
      <c r="I132" s="159"/>
      <c r="J132" s="159"/>
      <c r="K132" s="159"/>
      <c r="L132" s="160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59"/>
      <c r="AF132" s="159"/>
      <c r="AG132" s="159"/>
      <c r="AH132" s="159"/>
    </row>
    <row r="133" spans="1:34" ht="14.25" customHeight="1">
      <c r="A133" s="159"/>
      <c r="B133" s="159"/>
      <c r="C133" s="159"/>
      <c r="D133" s="159"/>
      <c r="E133" s="159"/>
      <c r="F133" s="159"/>
      <c r="G133" s="159"/>
      <c r="H133" s="159"/>
      <c r="I133" s="159"/>
      <c r="J133" s="159"/>
      <c r="K133" s="159"/>
      <c r="L133" s="160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  <c r="AB133" s="159"/>
      <c r="AC133" s="159"/>
      <c r="AD133" s="159"/>
      <c r="AE133" s="159"/>
      <c r="AF133" s="159"/>
      <c r="AG133" s="159"/>
      <c r="AH133" s="159"/>
    </row>
    <row r="134" spans="1:34" ht="14.25" customHeight="1">
      <c r="A134" s="159"/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  <c r="L134" s="160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  <c r="AF134" s="159"/>
      <c r="AG134" s="159"/>
      <c r="AH134" s="159"/>
    </row>
    <row r="135" spans="1:34" ht="14.25" customHeight="1">
      <c r="A135" s="159"/>
      <c r="B135" s="159"/>
      <c r="C135" s="159"/>
      <c r="D135" s="159"/>
      <c r="E135" s="159"/>
      <c r="F135" s="159"/>
      <c r="G135" s="159"/>
      <c r="H135" s="159"/>
      <c r="I135" s="159"/>
      <c r="J135" s="159"/>
      <c r="K135" s="159"/>
      <c r="L135" s="160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  <c r="Z135" s="159"/>
      <c r="AA135" s="159"/>
      <c r="AB135" s="159"/>
      <c r="AC135" s="159"/>
      <c r="AD135" s="159"/>
      <c r="AE135" s="159"/>
      <c r="AF135" s="159"/>
      <c r="AG135" s="159"/>
      <c r="AH135" s="159"/>
    </row>
    <row r="136" spans="1:34" ht="14.25" customHeight="1">
      <c r="A136" s="159"/>
      <c r="B136" s="159"/>
      <c r="C136" s="159"/>
      <c r="D136" s="159"/>
      <c r="E136" s="159"/>
      <c r="F136" s="159"/>
      <c r="G136" s="159"/>
      <c r="H136" s="159"/>
      <c r="I136" s="159"/>
      <c r="J136" s="159"/>
      <c r="K136" s="159"/>
      <c r="L136" s="160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/>
      <c r="AF136" s="159"/>
      <c r="AG136" s="159"/>
      <c r="AH136" s="159"/>
    </row>
    <row r="137" spans="1:34" ht="14.25" customHeight="1">
      <c r="A137" s="159"/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  <c r="L137" s="160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</row>
    <row r="138" spans="1:34" ht="14.25" customHeight="1">
      <c r="A138" s="159"/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60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</row>
    <row r="139" spans="1:34" ht="14.25" customHeight="1">
      <c r="A139" s="159"/>
      <c r="B139" s="159"/>
      <c r="C139" s="159"/>
      <c r="D139" s="159"/>
      <c r="E139" s="159"/>
      <c r="F139" s="159"/>
      <c r="G139" s="159"/>
      <c r="H139" s="159"/>
      <c r="I139" s="159"/>
      <c r="J139" s="159"/>
      <c r="K139" s="159"/>
      <c r="L139" s="160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59"/>
      <c r="Z139" s="159"/>
      <c r="AA139" s="159"/>
      <c r="AB139" s="159"/>
      <c r="AC139" s="159"/>
      <c r="AD139" s="159"/>
      <c r="AE139" s="159"/>
      <c r="AF139" s="159"/>
      <c r="AG139" s="159"/>
      <c r="AH139" s="159"/>
    </row>
    <row r="140" spans="1:34" ht="14.25" customHeight="1">
      <c r="A140" s="159"/>
      <c r="B140" s="159"/>
      <c r="C140" s="159"/>
      <c r="D140" s="159"/>
      <c r="E140" s="159"/>
      <c r="F140" s="159"/>
      <c r="G140" s="159"/>
      <c r="H140" s="159"/>
      <c r="I140" s="159"/>
      <c r="J140" s="159"/>
      <c r="K140" s="159"/>
      <c r="L140" s="160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9"/>
      <c r="AF140" s="159"/>
      <c r="AG140" s="159"/>
      <c r="AH140" s="159"/>
    </row>
    <row r="141" spans="1:34" ht="14.25" customHeight="1">
      <c r="A141" s="159"/>
      <c r="B141" s="159"/>
      <c r="C141" s="159"/>
      <c r="D141" s="159"/>
      <c r="E141" s="159"/>
      <c r="F141" s="159"/>
      <c r="G141" s="159"/>
      <c r="H141" s="159"/>
      <c r="I141" s="159"/>
      <c r="J141" s="159"/>
      <c r="K141" s="159"/>
      <c r="L141" s="160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  <c r="AA141" s="159"/>
      <c r="AB141" s="159"/>
      <c r="AC141" s="159"/>
      <c r="AD141" s="159"/>
      <c r="AE141" s="159"/>
      <c r="AF141" s="159"/>
      <c r="AG141" s="159"/>
      <c r="AH141" s="159"/>
    </row>
    <row r="142" spans="1:34" ht="14.25" customHeight="1">
      <c r="A142" s="159"/>
      <c r="B142" s="159"/>
      <c r="C142" s="159"/>
      <c r="D142" s="159"/>
      <c r="E142" s="159"/>
      <c r="F142" s="159"/>
      <c r="G142" s="159"/>
      <c r="H142" s="159"/>
      <c r="I142" s="159"/>
      <c r="J142" s="159"/>
      <c r="K142" s="159"/>
      <c r="L142" s="160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</row>
    <row r="143" spans="1:34" ht="14.25" customHeight="1">
      <c r="A143" s="159"/>
      <c r="B143" s="159"/>
      <c r="C143" s="159"/>
      <c r="D143" s="159"/>
      <c r="E143" s="159"/>
      <c r="F143" s="159"/>
      <c r="G143" s="159"/>
      <c r="H143" s="159"/>
      <c r="I143" s="159"/>
      <c r="J143" s="159"/>
      <c r="K143" s="159"/>
      <c r="L143" s="160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59"/>
    </row>
    <row r="144" spans="1:34" ht="14.25" customHeight="1">
      <c r="A144" s="159"/>
      <c r="B144" s="159"/>
      <c r="C144" s="159"/>
      <c r="D144" s="159"/>
      <c r="E144" s="159"/>
      <c r="F144" s="159"/>
      <c r="G144" s="159"/>
      <c r="H144" s="159"/>
      <c r="I144" s="159"/>
      <c r="J144" s="159"/>
      <c r="K144" s="159"/>
      <c r="L144" s="160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  <c r="AA144" s="159"/>
      <c r="AB144" s="159"/>
      <c r="AC144" s="159"/>
      <c r="AD144" s="159"/>
      <c r="AE144" s="159"/>
      <c r="AF144" s="159"/>
      <c r="AG144" s="159"/>
      <c r="AH144" s="159"/>
    </row>
    <row r="145" spans="1:34" ht="14.25" customHeight="1">
      <c r="A145" s="159"/>
      <c r="B145" s="159"/>
      <c r="C145" s="159"/>
      <c r="D145" s="159"/>
      <c r="E145" s="159"/>
      <c r="F145" s="159"/>
      <c r="G145" s="159"/>
      <c r="H145" s="159"/>
      <c r="I145" s="159"/>
      <c r="J145" s="159"/>
      <c r="K145" s="159"/>
      <c r="L145" s="160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9"/>
      <c r="AF145" s="159"/>
      <c r="AG145" s="159"/>
      <c r="AH145" s="159"/>
    </row>
    <row r="146" spans="1:34" ht="14.25" customHeight="1">
      <c r="A146" s="159"/>
      <c r="B146" s="159"/>
      <c r="C146" s="159"/>
      <c r="D146" s="159"/>
      <c r="E146" s="159"/>
      <c r="F146" s="159"/>
      <c r="G146" s="159"/>
      <c r="H146" s="159"/>
      <c r="I146" s="159"/>
      <c r="J146" s="159"/>
      <c r="K146" s="159"/>
      <c r="L146" s="160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59"/>
      <c r="Z146" s="159"/>
      <c r="AA146" s="159"/>
      <c r="AB146" s="159"/>
      <c r="AC146" s="159"/>
      <c r="AD146" s="159"/>
      <c r="AE146" s="159"/>
      <c r="AF146" s="159"/>
      <c r="AG146" s="159"/>
      <c r="AH146" s="159"/>
    </row>
    <row r="147" spans="1:34" ht="14.25" customHeight="1">
      <c r="A147" s="159"/>
      <c r="B147" s="159"/>
      <c r="C147" s="159"/>
      <c r="D147" s="159"/>
      <c r="E147" s="159"/>
      <c r="F147" s="159"/>
      <c r="G147" s="159"/>
      <c r="H147" s="159"/>
      <c r="I147" s="159"/>
      <c r="J147" s="159"/>
      <c r="K147" s="159"/>
      <c r="L147" s="160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59"/>
      <c r="Z147" s="159"/>
      <c r="AA147" s="159"/>
      <c r="AB147" s="159"/>
      <c r="AC147" s="159"/>
      <c r="AD147" s="159"/>
      <c r="AE147" s="159"/>
      <c r="AF147" s="159"/>
      <c r="AG147" s="159"/>
      <c r="AH147" s="159"/>
    </row>
    <row r="148" spans="1:34" ht="14.25" customHeight="1">
      <c r="A148" s="159"/>
      <c r="B148" s="159"/>
      <c r="C148" s="159"/>
      <c r="D148" s="159"/>
      <c r="E148" s="159"/>
      <c r="F148" s="159"/>
      <c r="G148" s="159"/>
      <c r="H148" s="159"/>
      <c r="I148" s="159"/>
      <c r="J148" s="159"/>
      <c r="K148" s="159"/>
      <c r="L148" s="160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  <c r="AF148" s="159"/>
      <c r="AG148" s="159"/>
      <c r="AH148" s="159"/>
    </row>
    <row r="149" spans="1:34" ht="14.25" customHeight="1">
      <c r="A149" s="159"/>
      <c r="B149" s="159"/>
      <c r="C149" s="159"/>
      <c r="D149" s="159"/>
      <c r="E149" s="159"/>
      <c r="F149" s="159"/>
      <c r="G149" s="159"/>
      <c r="H149" s="159"/>
      <c r="I149" s="159"/>
      <c r="J149" s="159"/>
      <c r="K149" s="159"/>
      <c r="L149" s="160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  <c r="AG149" s="159"/>
      <c r="AH149" s="159"/>
    </row>
    <row r="150" spans="1:34" ht="14.25" customHeight="1">
      <c r="A150" s="159"/>
      <c r="B150" s="159"/>
      <c r="C150" s="159"/>
      <c r="D150" s="159"/>
      <c r="E150" s="159"/>
      <c r="F150" s="159"/>
      <c r="G150" s="159"/>
      <c r="H150" s="159"/>
      <c r="I150" s="159"/>
      <c r="J150" s="159"/>
      <c r="K150" s="159"/>
      <c r="L150" s="160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9"/>
      <c r="AF150" s="159"/>
      <c r="AG150" s="159"/>
      <c r="AH150" s="159"/>
    </row>
    <row r="151" spans="1:34" ht="14.25" customHeight="1">
      <c r="A151" s="159"/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  <c r="L151" s="160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59"/>
      <c r="Z151" s="159"/>
      <c r="AA151" s="159"/>
      <c r="AB151" s="159"/>
      <c r="AC151" s="159"/>
      <c r="AD151" s="159"/>
      <c r="AE151" s="159"/>
      <c r="AF151" s="159"/>
      <c r="AG151" s="159"/>
      <c r="AH151" s="159"/>
    </row>
    <row r="152" spans="1:34" ht="14.25" customHeight="1">
      <c r="A152" s="159"/>
      <c r="B152" s="159"/>
      <c r="C152" s="159"/>
      <c r="D152" s="159"/>
      <c r="E152" s="159"/>
      <c r="F152" s="159"/>
      <c r="G152" s="159"/>
      <c r="H152" s="159"/>
      <c r="I152" s="159"/>
      <c r="J152" s="159"/>
      <c r="K152" s="159"/>
      <c r="L152" s="160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  <c r="X152" s="159"/>
      <c r="Y152" s="159"/>
      <c r="Z152" s="159"/>
      <c r="AA152" s="159"/>
      <c r="AB152" s="159"/>
      <c r="AC152" s="159"/>
      <c r="AD152" s="159"/>
      <c r="AE152" s="159"/>
      <c r="AF152" s="159"/>
      <c r="AG152" s="159"/>
      <c r="AH152" s="159"/>
    </row>
    <row r="153" spans="1:34" ht="14.25" customHeight="1">
      <c r="A153" s="159"/>
      <c r="B153" s="159"/>
      <c r="C153" s="159"/>
      <c r="D153" s="159"/>
      <c r="E153" s="159"/>
      <c r="F153" s="159"/>
      <c r="G153" s="159"/>
      <c r="H153" s="159"/>
      <c r="I153" s="159"/>
      <c r="J153" s="159"/>
      <c r="K153" s="159"/>
      <c r="L153" s="160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59"/>
      <c r="AF153" s="159"/>
      <c r="AG153" s="159"/>
      <c r="AH153" s="159"/>
    </row>
    <row r="154" spans="1:34" ht="14.25" customHeight="1">
      <c r="A154" s="159"/>
      <c r="B154" s="159"/>
      <c r="C154" s="159"/>
      <c r="D154" s="159"/>
      <c r="E154" s="159"/>
      <c r="F154" s="159"/>
      <c r="G154" s="159"/>
      <c r="H154" s="159"/>
      <c r="I154" s="159"/>
      <c r="J154" s="159"/>
      <c r="K154" s="159"/>
      <c r="L154" s="160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59"/>
      <c r="Z154" s="159"/>
      <c r="AA154" s="159"/>
      <c r="AB154" s="159"/>
      <c r="AC154" s="159"/>
      <c r="AD154" s="159"/>
      <c r="AE154" s="159"/>
      <c r="AF154" s="159"/>
      <c r="AG154" s="159"/>
      <c r="AH154" s="159"/>
    </row>
    <row r="155" spans="1:34" ht="14.25" customHeight="1">
      <c r="A155" s="159"/>
      <c r="B155" s="159"/>
      <c r="C155" s="159"/>
      <c r="D155" s="159"/>
      <c r="E155" s="159"/>
      <c r="F155" s="159"/>
      <c r="G155" s="159"/>
      <c r="H155" s="159"/>
      <c r="I155" s="159"/>
      <c r="J155" s="159"/>
      <c r="K155" s="159"/>
      <c r="L155" s="160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9"/>
      <c r="AF155" s="159"/>
      <c r="AG155" s="159"/>
      <c r="AH155" s="159"/>
    </row>
    <row r="156" spans="1:34" ht="14.25" customHeight="1">
      <c r="A156" s="159"/>
      <c r="B156" s="159"/>
      <c r="C156" s="159"/>
      <c r="D156" s="159"/>
      <c r="E156" s="159"/>
      <c r="F156" s="159"/>
      <c r="G156" s="159"/>
      <c r="H156" s="159"/>
      <c r="I156" s="159"/>
      <c r="J156" s="159"/>
      <c r="K156" s="159"/>
      <c r="L156" s="160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59"/>
    </row>
    <row r="157" spans="1:34" ht="14.25" customHeight="1">
      <c r="A157" s="159"/>
      <c r="B157" s="159"/>
      <c r="C157" s="159"/>
      <c r="D157" s="159"/>
      <c r="E157" s="159"/>
      <c r="F157" s="159"/>
      <c r="G157" s="159"/>
      <c r="H157" s="159"/>
      <c r="I157" s="159"/>
      <c r="J157" s="159"/>
      <c r="K157" s="159"/>
      <c r="L157" s="160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59"/>
      <c r="Z157" s="159"/>
      <c r="AA157" s="159"/>
      <c r="AB157" s="159"/>
      <c r="AC157" s="159"/>
      <c r="AD157" s="159"/>
      <c r="AE157" s="159"/>
      <c r="AF157" s="159"/>
      <c r="AG157" s="159"/>
      <c r="AH157" s="159"/>
    </row>
    <row r="158" spans="1:34" ht="14.25" customHeight="1">
      <c r="A158" s="159"/>
      <c r="B158" s="159"/>
      <c r="C158" s="159"/>
      <c r="D158" s="159"/>
      <c r="E158" s="159"/>
      <c r="F158" s="159"/>
      <c r="G158" s="159"/>
      <c r="H158" s="159"/>
      <c r="I158" s="159"/>
      <c r="J158" s="159"/>
      <c r="K158" s="159"/>
      <c r="L158" s="160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9"/>
      <c r="Y158" s="159"/>
      <c r="Z158" s="159"/>
      <c r="AA158" s="159"/>
      <c r="AB158" s="159"/>
      <c r="AC158" s="159"/>
      <c r="AD158" s="159"/>
      <c r="AE158" s="159"/>
      <c r="AF158" s="159"/>
      <c r="AG158" s="159"/>
      <c r="AH158" s="159"/>
    </row>
    <row r="159" spans="1:34" ht="14.25" customHeight="1">
      <c r="A159" s="159"/>
      <c r="B159" s="159"/>
      <c r="C159" s="159"/>
      <c r="D159" s="159"/>
      <c r="E159" s="159"/>
      <c r="F159" s="159"/>
      <c r="G159" s="159"/>
      <c r="H159" s="159"/>
      <c r="I159" s="159"/>
      <c r="J159" s="159"/>
      <c r="K159" s="159"/>
      <c r="L159" s="160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59"/>
    </row>
    <row r="160" spans="1:34" ht="14.25" customHeight="1">
      <c r="L160" s="160"/>
      <c r="N160" s="161"/>
      <c r="U160" s="161"/>
      <c r="AB160" s="161"/>
      <c r="AG160" s="161"/>
    </row>
    <row r="161" spans="12:33" ht="14.25" customHeight="1">
      <c r="L161" s="160"/>
      <c r="N161" s="161"/>
      <c r="U161" s="161"/>
      <c r="AB161" s="161"/>
      <c r="AG161" s="161"/>
    </row>
    <row r="162" spans="12:33" ht="14.25" customHeight="1">
      <c r="L162" s="160"/>
      <c r="N162" s="161"/>
      <c r="U162" s="161"/>
      <c r="AB162" s="161"/>
      <c r="AG162" s="161"/>
    </row>
    <row r="163" spans="12:33" ht="14.25" customHeight="1">
      <c r="L163" s="160"/>
      <c r="N163" s="161"/>
      <c r="U163" s="161"/>
      <c r="AB163" s="161"/>
      <c r="AG163" s="161"/>
    </row>
    <row r="164" spans="12:33" ht="14.25" customHeight="1">
      <c r="L164" s="160"/>
      <c r="N164" s="161"/>
      <c r="U164" s="161"/>
      <c r="AB164" s="161"/>
      <c r="AG164" s="161"/>
    </row>
    <row r="165" spans="12:33" ht="14.25" customHeight="1">
      <c r="L165" s="160"/>
      <c r="N165" s="161"/>
      <c r="U165" s="161"/>
      <c r="AB165" s="161"/>
      <c r="AG165" s="161"/>
    </row>
    <row r="166" spans="12:33" ht="14.25" customHeight="1">
      <c r="L166" s="160"/>
      <c r="N166" s="161"/>
      <c r="U166" s="161"/>
      <c r="AB166" s="161"/>
      <c r="AG166" s="161"/>
    </row>
    <row r="167" spans="12:33" ht="14.25" customHeight="1">
      <c r="L167" s="160"/>
      <c r="N167" s="161"/>
      <c r="U167" s="161"/>
      <c r="AB167" s="161"/>
      <c r="AG167" s="161"/>
    </row>
    <row r="168" spans="12:33" ht="14.25" customHeight="1">
      <c r="L168" s="160"/>
      <c r="N168" s="161"/>
      <c r="U168" s="161"/>
      <c r="AB168" s="161"/>
      <c r="AG168" s="161"/>
    </row>
    <row r="169" spans="12:33" ht="14.25" customHeight="1">
      <c r="L169" s="160"/>
      <c r="N169" s="161"/>
      <c r="U169" s="161"/>
      <c r="AB169" s="161"/>
      <c r="AG169" s="161"/>
    </row>
    <row r="170" spans="12:33" ht="14.25" customHeight="1">
      <c r="L170" s="160"/>
      <c r="N170" s="161"/>
      <c r="U170" s="161"/>
      <c r="AB170" s="161"/>
      <c r="AG170" s="161"/>
    </row>
    <row r="171" spans="12:33" ht="14.25" customHeight="1">
      <c r="L171" s="160"/>
      <c r="N171" s="161"/>
      <c r="U171" s="161"/>
      <c r="AB171" s="161"/>
      <c r="AG171" s="161"/>
    </row>
    <row r="172" spans="12:33" ht="14.25" customHeight="1">
      <c r="L172" s="160"/>
      <c r="N172" s="161"/>
      <c r="U172" s="161"/>
      <c r="AB172" s="161"/>
      <c r="AG172" s="161"/>
    </row>
    <row r="173" spans="12:33" ht="14.25" customHeight="1">
      <c r="L173" s="160"/>
      <c r="N173" s="161"/>
      <c r="U173" s="161"/>
      <c r="AB173" s="161"/>
      <c r="AG173" s="161"/>
    </row>
    <row r="174" spans="12:33" ht="14.25" customHeight="1">
      <c r="L174" s="160"/>
      <c r="N174" s="161"/>
      <c r="U174" s="161"/>
      <c r="AB174" s="161"/>
      <c r="AG174" s="161"/>
    </row>
    <row r="175" spans="12:33" ht="14.25" customHeight="1">
      <c r="L175" s="160"/>
      <c r="N175" s="161"/>
      <c r="U175" s="161"/>
      <c r="AB175" s="161"/>
      <c r="AG175" s="161"/>
    </row>
    <row r="176" spans="12:33" ht="14.25" customHeight="1">
      <c r="L176" s="160"/>
      <c r="N176" s="161"/>
      <c r="U176" s="161"/>
      <c r="AB176" s="161"/>
      <c r="AG176" s="161"/>
    </row>
    <row r="177" spans="12:33" ht="14.25" customHeight="1">
      <c r="L177" s="160"/>
      <c r="N177" s="161"/>
      <c r="U177" s="161"/>
      <c r="AB177" s="161"/>
      <c r="AG177" s="161"/>
    </row>
    <row r="178" spans="12:33" ht="14.25" customHeight="1">
      <c r="L178" s="160"/>
      <c r="N178" s="161"/>
      <c r="U178" s="161"/>
      <c r="AB178" s="161"/>
      <c r="AG178" s="161"/>
    </row>
    <row r="179" spans="12:33" ht="14.25" customHeight="1">
      <c r="L179" s="160"/>
      <c r="N179" s="161"/>
      <c r="U179" s="161"/>
      <c r="AB179" s="161"/>
      <c r="AG179" s="161"/>
    </row>
    <row r="180" spans="12:33" ht="14.25" customHeight="1">
      <c r="L180" s="160"/>
      <c r="N180" s="161"/>
      <c r="U180" s="161"/>
      <c r="AB180" s="161"/>
      <c r="AG180" s="161"/>
    </row>
    <row r="181" spans="12:33" ht="14.25" customHeight="1">
      <c r="L181" s="160"/>
      <c r="N181" s="161"/>
      <c r="U181" s="161"/>
      <c r="AB181" s="161"/>
      <c r="AG181" s="161"/>
    </row>
    <row r="182" spans="12:33" ht="14.25" customHeight="1">
      <c r="L182" s="160"/>
      <c r="N182" s="161"/>
      <c r="U182" s="161"/>
      <c r="AB182" s="161"/>
      <c r="AG182" s="161"/>
    </row>
    <row r="183" spans="12:33" ht="14.25" customHeight="1">
      <c r="L183" s="160"/>
      <c r="N183" s="161"/>
      <c r="U183" s="161"/>
      <c r="AB183" s="161"/>
      <c r="AG183" s="161"/>
    </row>
    <row r="184" spans="12:33" ht="14.25" customHeight="1">
      <c r="L184" s="160"/>
      <c r="N184" s="161"/>
      <c r="U184" s="161"/>
      <c r="AB184" s="161"/>
      <c r="AG184" s="161"/>
    </row>
    <row r="185" spans="12:33" ht="14.25" customHeight="1">
      <c r="L185" s="160"/>
      <c r="N185" s="161"/>
      <c r="U185" s="161"/>
      <c r="AB185" s="161"/>
      <c r="AG185" s="161"/>
    </row>
    <row r="186" spans="12:33" ht="14.25" customHeight="1">
      <c r="L186" s="160"/>
      <c r="N186" s="161"/>
      <c r="U186" s="161"/>
      <c r="AB186" s="161"/>
      <c r="AG186" s="161"/>
    </row>
    <row r="187" spans="12:33" ht="14.25" customHeight="1">
      <c r="L187" s="160"/>
      <c r="N187" s="161"/>
      <c r="U187" s="161"/>
      <c r="AB187" s="161"/>
      <c r="AG187" s="161"/>
    </row>
    <row r="188" spans="12:33" ht="14.25" customHeight="1">
      <c r="L188" s="160"/>
      <c r="N188" s="161"/>
      <c r="U188" s="161"/>
      <c r="AB188" s="161"/>
      <c r="AG188" s="161"/>
    </row>
    <row r="189" spans="12:33" ht="14.25" customHeight="1">
      <c r="L189" s="160"/>
      <c r="N189" s="161"/>
      <c r="U189" s="161"/>
      <c r="AB189" s="161"/>
      <c r="AG189" s="161"/>
    </row>
    <row r="190" spans="12:33" ht="14.25" customHeight="1">
      <c r="L190" s="160"/>
      <c r="N190" s="161"/>
      <c r="U190" s="161"/>
      <c r="AB190" s="161"/>
      <c r="AG190" s="161"/>
    </row>
    <row r="191" spans="12:33" ht="14.25" customHeight="1">
      <c r="L191" s="160"/>
      <c r="N191" s="161"/>
      <c r="U191" s="161"/>
      <c r="AB191" s="161"/>
      <c r="AG191" s="161"/>
    </row>
    <row r="192" spans="12:33" ht="14.25" customHeight="1">
      <c r="L192" s="160"/>
      <c r="N192" s="161"/>
      <c r="U192" s="161"/>
      <c r="AB192" s="161"/>
      <c r="AG192" s="161"/>
    </row>
    <row r="193" spans="12:33" ht="14.25" customHeight="1">
      <c r="L193" s="160"/>
      <c r="N193" s="161"/>
      <c r="U193" s="161"/>
      <c r="AB193" s="161"/>
      <c r="AG193" s="161"/>
    </row>
    <row r="194" spans="12:33" ht="14.25" customHeight="1">
      <c r="L194" s="160"/>
      <c r="N194" s="161"/>
      <c r="U194" s="161"/>
      <c r="AB194" s="161"/>
      <c r="AG194" s="161"/>
    </row>
    <row r="195" spans="12:33" ht="14.25" customHeight="1">
      <c r="L195" s="160"/>
      <c r="N195" s="161"/>
      <c r="U195" s="161"/>
      <c r="AB195" s="161"/>
      <c r="AG195" s="161"/>
    </row>
    <row r="196" spans="12:33" ht="14.25" customHeight="1">
      <c r="L196" s="160"/>
      <c r="N196" s="161"/>
      <c r="U196" s="161"/>
      <c r="AB196" s="161"/>
      <c r="AG196" s="161"/>
    </row>
    <row r="197" spans="12:33" ht="14.25" customHeight="1">
      <c r="L197" s="160"/>
      <c r="N197" s="161"/>
      <c r="U197" s="161"/>
      <c r="AB197" s="161"/>
      <c r="AG197" s="161"/>
    </row>
    <row r="198" spans="12:33" ht="14.25" customHeight="1">
      <c r="L198" s="160"/>
      <c r="N198" s="161"/>
      <c r="U198" s="161"/>
      <c r="AB198" s="161"/>
      <c r="AG198" s="161"/>
    </row>
    <row r="199" spans="12:33" ht="14.25" customHeight="1">
      <c r="L199" s="160"/>
      <c r="N199" s="161"/>
      <c r="U199" s="161"/>
      <c r="AB199" s="161"/>
      <c r="AG199" s="161"/>
    </row>
    <row r="200" spans="12:33" ht="14.25" customHeight="1">
      <c r="L200" s="160"/>
      <c r="N200" s="161"/>
      <c r="U200" s="161"/>
      <c r="AB200" s="161"/>
      <c r="AG200" s="161"/>
    </row>
    <row r="201" spans="12:33" ht="14.25" customHeight="1">
      <c r="L201" s="160"/>
      <c r="N201" s="161"/>
      <c r="U201" s="161"/>
      <c r="AB201" s="161"/>
      <c r="AG201" s="161"/>
    </row>
    <row r="202" spans="12:33" ht="14.25" customHeight="1">
      <c r="L202" s="160"/>
      <c r="N202" s="161"/>
      <c r="U202" s="161"/>
      <c r="AB202" s="161"/>
      <c r="AG202" s="161"/>
    </row>
    <row r="203" spans="12:33" ht="14.25" customHeight="1">
      <c r="L203" s="160"/>
      <c r="N203" s="161"/>
      <c r="U203" s="161"/>
      <c r="AB203" s="161"/>
      <c r="AG203" s="161"/>
    </row>
    <row r="204" spans="12:33" ht="14.25" customHeight="1">
      <c r="L204" s="160"/>
      <c r="N204" s="161"/>
      <c r="U204" s="161"/>
      <c r="AB204" s="161"/>
      <c r="AG204" s="161"/>
    </row>
    <row r="205" spans="12:33" ht="14.25" customHeight="1">
      <c r="L205" s="160"/>
      <c r="N205" s="161"/>
      <c r="U205" s="161"/>
      <c r="AB205" s="161"/>
      <c r="AG205" s="161"/>
    </row>
    <row r="206" spans="12:33" ht="14.25" customHeight="1">
      <c r="L206" s="160"/>
      <c r="N206" s="161"/>
      <c r="U206" s="161"/>
      <c r="AB206" s="161"/>
      <c r="AG206" s="161"/>
    </row>
    <row r="207" spans="12:33" ht="14.25" customHeight="1">
      <c r="L207" s="160"/>
      <c r="N207" s="161"/>
      <c r="U207" s="161"/>
      <c r="AB207" s="161"/>
      <c r="AG207" s="161"/>
    </row>
    <row r="208" spans="12:33" ht="14.25" customHeight="1">
      <c r="L208" s="160"/>
      <c r="N208" s="161"/>
      <c r="U208" s="161"/>
      <c r="AB208" s="161"/>
      <c r="AG208" s="161"/>
    </row>
    <row r="209" spans="12:33" ht="14.25" customHeight="1">
      <c r="L209" s="160"/>
      <c r="N209" s="161"/>
      <c r="U209" s="161"/>
      <c r="AB209" s="161"/>
      <c r="AG209" s="161"/>
    </row>
    <row r="210" spans="12:33" ht="14.25" customHeight="1">
      <c r="L210" s="160"/>
      <c r="N210" s="161"/>
      <c r="U210" s="161"/>
      <c r="AB210" s="161"/>
      <c r="AG210" s="161"/>
    </row>
    <row r="211" spans="12:33" ht="14.25" customHeight="1">
      <c r="L211" s="160"/>
      <c r="N211" s="161"/>
      <c r="U211" s="161"/>
      <c r="AB211" s="161"/>
      <c r="AG211" s="161"/>
    </row>
    <row r="212" spans="12:33" ht="14.25" customHeight="1">
      <c r="L212" s="160"/>
      <c r="N212" s="161"/>
      <c r="U212" s="161"/>
      <c r="AB212" s="161"/>
      <c r="AG212" s="161"/>
    </row>
    <row r="213" spans="12:33" ht="14.25" customHeight="1">
      <c r="L213" s="160"/>
      <c r="N213" s="161"/>
      <c r="U213" s="161"/>
      <c r="AB213" s="161"/>
      <c r="AG213" s="161"/>
    </row>
    <row r="214" spans="12:33" ht="14.25" customHeight="1">
      <c r="L214" s="160"/>
      <c r="N214" s="161"/>
      <c r="U214" s="161"/>
      <c r="AB214" s="161"/>
      <c r="AG214" s="161"/>
    </row>
    <row r="215" spans="12:33" ht="14.25" customHeight="1">
      <c r="L215" s="160"/>
      <c r="N215" s="161"/>
      <c r="U215" s="161"/>
      <c r="AB215" s="161"/>
      <c r="AG215" s="161"/>
    </row>
    <row r="216" spans="12:33" ht="14.25" customHeight="1">
      <c r="L216" s="160"/>
      <c r="N216" s="161"/>
      <c r="U216" s="161"/>
      <c r="AB216" s="161"/>
      <c r="AG216" s="161"/>
    </row>
    <row r="217" spans="12:33" ht="14.25" customHeight="1">
      <c r="L217" s="160"/>
      <c r="N217" s="161"/>
      <c r="U217" s="161"/>
      <c r="AB217" s="161"/>
      <c r="AG217" s="161"/>
    </row>
    <row r="218" spans="12:33" ht="14.25" customHeight="1">
      <c r="L218" s="160"/>
      <c r="N218" s="161"/>
      <c r="U218" s="161"/>
      <c r="AB218" s="161"/>
      <c r="AG218" s="161"/>
    </row>
    <row r="219" spans="12:33" ht="14.25" customHeight="1">
      <c r="L219" s="160"/>
      <c r="N219" s="161"/>
      <c r="U219" s="161"/>
      <c r="AB219" s="161"/>
      <c r="AG219" s="161"/>
    </row>
    <row r="220" spans="12:33" ht="14.25" customHeight="1">
      <c r="L220" s="160"/>
      <c r="N220" s="161"/>
      <c r="U220" s="161"/>
      <c r="AB220" s="161"/>
      <c r="AG220" s="161"/>
    </row>
    <row r="221" spans="12:33" ht="14.25" customHeight="1">
      <c r="L221" s="160"/>
      <c r="N221" s="161"/>
      <c r="U221" s="161"/>
      <c r="AB221" s="161"/>
      <c r="AG221" s="161"/>
    </row>
    <row r="222" spans="12:33" ht="14.25" customHeight="1">
      <c r="L222" s="160"/>
      <c r="N222" s="161"/>
      <c r="U222" s="161"/>
      <c r="AB222" s="161"/>
      <c r="AG222" s="161"/>
    </row>
    <row r="223" spans="12:33" ht="14.25" customHeight="1">
      <c r="L223" s="160"/>
      <c r="N223" s="161"/>
      <c r="U223" s="161"/>
      <c r="AB223" s="161"/>
      <c r="AG223" s="161"/>
    </row>
    <row r="224" spans="12:33" ht="14.25" customHeight="1">
      <c r="L224" s="160"/>
      <c r="N224" s="161"/>
      <c r="U224" s="161"/>
      <c r="AB224" s="161"/>
      <c r="AG224" s="161"/>
    </row>
    <row r="225" spans="12:33" ht="14.25" customHeight="1">
      <c r="L225" s="160"/>
      <c r="N225" s="161"/>
      <c r="U225" s="161"/>
      <c r="AB225" s="161"/>
      <c r="AG225" s="161"/>
    </row>
    <row r="226" spans="12:33" ht="14.25" customHeight="1">
      <c r="L226" s="160"/>
      <c r="N226" s="161"/>
      <c r="U226" s="161"/>
      <c r="AB226" s="161"/>
      <c r="AG226" s="161"/>
    </row>
    <row r="227" spans="12:33" ht="14.25" customHeight="1">
      <c r="L227" s="160"/>
      <c r="N227" s="161"/>
      <c r="U227" s="161"/>
      <c r="AB227" s="161"/>
      <c r="AG227" s="161"/>
    </row>
    <row r="228" spans="12:33" ht="14.25" customHeight="1">
      <c r="L228" s="160"/>
      <c r="N228" s="161"/>
      <c r="U228" s="161"/>
      <c r="AB228" s="161"/>
      <c r="AG228" s="161"/>
    </row>
    <row r="229" spans="12:33" ht="14.25" customHeight="1">
      <c r="L229" s="160"/>
      <c r="N229" s="161"/>
      <c r="U229" s="161"/>
      <c r="AB229" s="161"/>
      <c r="AG229" s="161"/>
    </row>
    <row r="230" spans="12:33" ht="14.25" customHeight="1">
      <c r="L230" s="160"/>
      <c r="N230" s="161"/>
      <c r="U230" s="161"/>
      <c r="AB230" s="161"/>
      <c r="AG230" s="161"/>
    </row>
    <row r="231" spans="12:33" ht="14.25" customHeight="1">
      <c r="L231" s="160"/>
      <c r="N231" s="161"/>
      <c r="U231" s="161"/>
      <c r="AB231" s="161"/>
      <c r="AG231" s="161"/>
    </row>
    <row r="232" spans="12:33" ht="14.25" customHeight="1">
      <c r="L232" s="160"/>
      <c r="N232" s="161"/>
      <c r="U232" s="161"/>
      <c r="AB232" s="161"/>
      <c r="AG232" s="161"/>
    </row>
    <row r="233" spans="12:33" ht="14.25" customHeight="1">
      <c r="L233" s="160"/>
      <c r="N233" s="161"/>
      <c r="U233" s="161"/>
      <c r="AB233" s="161"/>
      <c r="AG233" s="161"/>
    </row>
    <row r="234" spans="12:33" ht="14.25" customHeight="1">
      <c r="L234" s="160"/>
      <c r="N234" s="161"/>
      <c r="U234" s="161"/>
      <c r="AB234" s="161"/>
      <c r="AG234" s="161"/>
    </row>
    <row r="235" spans="12:33" ht="14.25" customHeight="1">
      <c r="L235" s="160"/>
      <c r="N235" s="161"/>
      <c r="U235" s="161"/>
      <c r="AB235" s="161"/>
      <c r="AG235" s="161"/>
    </row>
    <row r="236" spans="12:33" ht="14.25" customHeight="1">
      <c r="L236" s="160"/>
      <c r="N236" s="161"/>
      <c r="U236" s="161"/>
      <c r="AB236" s="161"/>
      <c r="AG236" s="161"/>
    </row>
    <row r="237" spans="12:33" ht="14.25" customHeight="1">
      <c r="L237" s="160"/>
      <c r="N237" s="161"/>
      <c r="U237" s="161"/>
      <c r="AB237" s="161"/>
      <c r="AG237" s="161"/>
    </row>
    <row r="238" spans="12:33" ht="14.25" customHeight="1">
      <c r="L238" s="160"/>
      <c r="N238" s="161"/>
      <c r="U238" s="161"/>
      <c r="AB238" s="161"/>
      <c r="AG238" s="161"/>
    </row>
    <row r="239" spans="12:33" ht="14.25" customHeight="1">
      <c r="L239" s="160"/>
      <c r="N239" s="161"/>
      <c r="U239" s="161"/>
      <c r="AB239" s="161"/>
      <c r="AG239" s="161"/>
    </row>
    <row r="240" spans="12:33" ht="14.25" customHeight="1">
      <c r="L240" s="160"/>
      <c r="N240" s="161"/>
      <c r="U240" s="161"/>
      <c r="AB240" s="161"/>
      <c r="AG240" s="161"/>
    </row>
    <row r="241" spans="12:33" ht="14.25" customHeight="1">
      <c r="L241" s="160"/>
      <c r="N241" s="161"/>
      <c r="U241" s="161"/>
      <c r="AB241" s="161"/>
      <c r="AG241" s="161"/>
    </row>
    <row r="242" spans="12:33" ht="14.25" customHeight="1">
      <c r="L242" s="160"/>
      <c r="N242" s="161"/>
      <c r="U242" s="161"/>
      <c r="AB242" s="161"/>
      <c r="AG242" s="161"/>
    </row>
    <row r="243" spans="12:33" ht="14.25" customHeight="1">
      <c r="L243" s="160"/>
      <c r="N243" s="161"/>
      <c r="U243" s="161"/>
      <c r="AB243" s="161"/>
      <c r="AG243" s="161"/>
    </row>
    <row r="244" spans="12:33" ht="14.25" customHeight="1">
      <c r="L244" s="160"/>
      <c r="N244" s="161"/>
      <c r="U244" s="161"/>
      <c r="AB244" s="161"/>
      <c r="AG244" s="161"/>
    </row>
    <row r="245" spans="12:33" ht="14.25" customHeight="1">
      <c r="L245" s="160"/>
      <c r="N245" s="161"/>
      <c r="U245" s="161"/>
      <c r="AB245" s="161"/>
      <c r="AG245" s="161"/>
    </row>
    <row r="246" spans="12:33" ht="14.25" customHeight="1">
      <c r="L246" s="160"/>
      <c r="N246" s="161"/>
      <c r="U246" s="161"/>
      <c r="AB246" s="161"/>
      <c r="AG246" s="161"/>
    </row>
    <row r="247" spans="12:33" ht="14.25" customHeight="1">
      <c r="L247" s="160"/>
      <c r="N247" s="161"/>
      <c r="U247" s="161"/>
      <c r="AB247" s="161"/>
      <c r="AG247" s="161"/>
    </row>
    <row r="248" spans="12:33" ht="14.25" customHeight="1">
      <c r="L248" s="160"/>
      <c r="N248" s="161"/>
      <c r="U248" s="161"/>
      <c r="AB248" s="161"/>
      <c r="AG248" s="161"/>
    </row>
    <row r="249" spans="12:33" ht="14.25" customHeight="1">
      <c r="L249" s="160"/>
      <c r="N249" s="161"/>
      <c r="U249" s="161"/>
      <c r="AB249" s="161"/>
      <c r="AG249" s="161"/>
    </row>
    <row r="250" spans="12:33" ht="14.25" customHeight="1">
      <c r="L250" s="160"/>
      <c r="N250" s="161"/>
      <c r="U250" s="161"/>
      <c r="AB250" s="161"/>
      <c r="AG250" s="161"/>
    </row>
    <row r="251" spans="12:33" ht="14.25" customHeight="1">
      <c r="L251" s="160"/>
      <c r="N251" s="161"/>
      <c r="U251" s="161"/>
      <c r="AB251" s="161"/>
      <c r="AG251" s="161"/>
    </row>
    <row r="252" spans="12:33" ht="14.25" customHeight="1">
      <c r="L252" s="160"/>
      <c r="N252" s="161"/>
      <c r="U252" s="161"/>
      <c r="AB252" s="161"/>
      <c r="AG252" s="161"/>
    </row>
    <row r="253" spans="12:33" ht="14.25" customHeight="1">
      <c r="L253" s="160"/>
      <c r="N253" s="161"/>
      <c r="U253" s="161"/>
      <c r="AB253" s="161"/>
      <c r="AG253" s="161"/>
    </row>
    <row r="254" spans="12:33" ht="14.25" customHeight="1">
      <c r="L254" s="160"/>
      <c r="N254" s="161"/>
      <c r="U254" s="161"/>
      <c r="AB254" s="161"/>
      <c r="AG254" s="161"/>
    </row>
    <row r="255" spans="12:33" ht="14.25" customHeight="1">
      <c r="L255" s="160"/>
      <c r="N255" s="161"/>
      <c r="U255" s="161"/>
      <c r="AB255" s="161"/>
      <c r="AG255" s="161"/>
    </row>
    <row r="256" spans="12:33" ht="14.25" customHeight="1">
      <c r="L256" s="160"/>
      <c r="N256" s="161"/>
      <c r="U256" s="161"/>
      <c r="AB256" s="161"/>
      <c r="AG256" s="161"/>
    </row>
    <row r="257" spans="12:33" ht="14.25" customHeight="1">
      <c r="L257" s="160"/>
      <c r="N257" s="161"/>
      <c r="U257" s="161"/>
      <c r="AB257" s="161"/>
      <c r="AG257" s="161"/>
    </row>
    <row r="258" spans="12:33" ht="14.25" customHeight="1">
      <c r="L258" s="160"/>
      <c r="N258" s="161"/>
      <c r="U258" s="161"/>
      <c r="AB258" s="161"/>
      <c r="AG258" s="161"/>
    </row>
    <row r="259" spans="12:33" ht="14.25" customHeight="1">
      <c r="L259" s="160"/>
      <c r="N259" s="161"/>
      <c r="U259" s="161"/>
      <c r="AB259" s="161"/>
      <c r="AG259" s="161"/>
    </row>
    <row r="260" spans="12:33" ht="14.25" customHeight="1">
      <c r="L260" s="160"/>
      <c r="N260" s="161"/>
      <c r="U260" s="161"/>
      <c r="AB260" s="161"/>
      <c r="AG260" s="161"/>
    </row>
    <row r="261" spans="12:33" ht="14.25" customHeight="1">
      <c r="L261" s="160"/>
      <c r="N261" s="161"/>
      <c r="U261" s="161"/>
      <c r="AB261" s="161"/>
      <c r="AG261" s="161"/>
    </row>
    <row r="262" spans="12:33" ht="14.25" customHeight="1">
      <c r="L262" s="160"/>
      <c r="N262" s="161"/>
      <c r="U262" s="161"/>
      <c r="AB262" s="161"/>
      <c r="AG262" s="161"/>
    </row>
    <row r="263" spans="12:33" ht="14.25" customHeight="1">
      <c r="L263" s="160"/>
      <c r="N263" s="161"/>
      <c r="U263" s="161"/>
      <c r="AB263" s="161"/>
      <c r="AG263" s="161"/>
    </row>
    <row r="264" spans="12:33" ht="14.25" customHeight="1">
      <c r="L264" s="160"/>
      <c r="N264" s="161"/>
      <c r="U264" s="161"/>
      <c r="AB264" s="161"/>
      <c r="AG264" s="161"/>
    </row>
    <row r="265" spans="12:33" ht="14.25" customHeight="1">
      <c r="L265" s="160"/>
      <c r="N265" s="161"/>
      <c r="U265" s="161"/>
      <c r="AB265" s="161"/>
      <c r="AG265" s="161"/>
    </row>
    <row r="266" spans="12:33" ht="14.25" customHeight="1">
      <c r="L266" s="160"/>
      <c r="N266" s="161"/>
      <c r="U266" s="161"/>
      <c r="AB266" s="161"/>
      <c r="AG266" s="161"/>
    </row>
    <row r="267" spans="12:33" ht="14.25" customHeight="1">
      <c r="L267" s="160"/>
      <c r="N267" s="161"/>
      <c r="U267" s="161"/>
      <c r="AB267" s="161"/>
      <c r="AG267" s="161"/>
    </row>
    <row r="268" spans="12:33" ht="14.25" customHeight="1">
      <c r="L268" s="160"/>
      <c r="N268" s="161"/>
      <c r="U268" s="161"/>
      <c r="AB268" s="161"/>
      <c r="AG268" s="161"/>
    </row>
    <row r="269" spans="12:33" ht="14.25" customHeight="1">
      <c r="L269" s="160"/>
      <c r="N269" s="161"/>
      <c r="U269" s="161"/>
      <c r="AB269" s="161"/>
      <c r="AG269" s="161"/>
    </row>
    <row r="270" spans="12:33" ht="14.25" customHeight="1">
      <c r="L270" s="160"/>
      <c r="N270" s="161"/>
      <c r="U270" s="161"/>
      <c r="AB270" s="161"/>
      <c r="AG270" s="161"/>
    </row>
    <row r="271" spans="12:33" ht="14.25" customHeight="1">
      <c r="L271" s="160"/>
      <c r="N271" s="161"/>
      <c r="U271" s="161"/>
      <c r="AB271" s="161"/>
      <c r="AG271" s="161"/>
    </row>
    <row r="272" spans="12:33" ht="14.25" customHeight="1">
      <c r="L272" s="160"/>
      <c r="N272" s="161"/>
      <c r="U272" s="161"/>
      <c r="AB272" s="161"/>
      <c r="AG272" s="161"/>
    </row>
    <row r="273" spans="12:33" ht="14.25" customHeight="1">
      <c r="L273" s="160"/>
      <c r="N273" s="161"/>
      <c r="U273" s="161"/>
      <c r="AB273" s="161"/>
      <c r="AG273" s="161"/>
    </row>
    <row r="274" spans="12:33" ht="14.25" customHeight="1">
      <c r="L274" s="160"/>
      <c r="N274" s="161"/>
      <c r="U274" s="161"/>
      <c r="AB274" s="161"/>
      <c r="AG274" s="161"/>
    </row>
    <row r="275" spans="12:33" ht="14.25" customHeight="1">
      <c r="L275" s="160"/>
      <c r="N275" s="161"/>
      <c r="U275" s="161"/>
      <c r="AB275" s="161"/>
      <c r="AG275" s="161"/>
    </row>
    <row r="276" spans="12:33" ht="14.25" customHeight="1">
      <c r="L276" s="160"/>
      <c r="N276" s="161"/>
      <c r="U276" s="161"/>
      <c r="AB276" s="161"/>
      <c r="AG276" s="161"/>
    </row>
    <row r="277" spans="12:33" ht="14.25" customHeight="1">
      <c r="L277" s="160"/>
      <c r="N277" s="161"/>
      <c r="U277" s="161"/>
      <c r="AB277" s="161"/>
      <c r="AG277" s="161"/>
    </row>
    <row r="278" spans="12:33" ht="14.25" customHeight="1">
      <c r="L278" s="160"/>
      <c r="N278" s="161"/>
      <c r="U278" s="161"/>
      <c r="AB278" s="161"/>
      <c r="AG278" s="161"/>
    </row>
    <row r="279" spans="12:33" ht="14.25" customHeight="1">
      <c r="L279" s="160"/>
      <c r="N279" s="161"/>
      <c r="U279" s="161"/>
      <c r="AB279" s="161"/>
      <c r="AG279" s="161"/>
    </row>
    <row r="280" spans="12:33" ht="14.25" customHeight="1">
      <c r="L280" s="160"/>
      <c r="N280" s="161"/>
      <c r="U280" s="161"/>
      <c r="AB280" s="161"/>
      <c r="AG280" s="161"/>
    </row>
    <row r="281" spans="12:33" ht="14.25" customHeight="1">
      <c r="L281" s="160"/>
      <c r="N281" s="161"/>
      <c r="U281" s="161"/>
      <c r="AB281" s="161"/>
      <c r="AG281" s="161"/>
    </row>
    <row r="282" spans="12:33" ht="14.25" customHeight="1">
      <c r="L282" s="160"/>
      <c r="N282" s="161"/>
      <c r="U282" s="161"/>
      <c r="AB282" s="161"/>
      <c r="AG282" s="161"/>
    </row>
    <row r="283" spans="12:33" ht="14.25" customHeight="1">
      <c r="L283" s="160"/>
      <c r="N283" s="161"/>
      <c r="U283" s="161"/>
      <c r="AB283" s="161"/>
      <c r="AG283" s="161"/>
    </row>
    <row r="284" spans="12:33" ht="14.25" customHeight="1">
      <c r="L284" s="160"/>
      <c r="N284" s="161"/>
      <c r="U284" s="161"/>
      <c r="AB284" s="161"/>
      <c r="AG284" s="161"/>
    </row>
    <row r="285" spans="12:33" ht="14.25" customHeight="1">
      <c r="L285" s="160"/>
      <c r="N285" s="161"/>
      <c r="U285" s="161"/>
      <c r="AB285" s="161"/>
      <c r="AG285" s="161"/>
    </row>
    <row r="286" spans="12:33" ht="14.25" customHeight="1">
      <c r="L286" s="160"/>
      <c r="N286" s="161"/>
      <c r="U286" s="161"/>
      <c r="AB286" s="161"/>
      <c r="AG286" s="161"/>
    </row>
    <row r="287" spans="12:33" ht="14.25" customHeight="1">
      <c r="L287" s="160"/>
      <c r="N287" s="161"/>
      <c r="U287" s="161"/>
      <c r="AB287" s="161"/>
      <c r="AG287" s="161"/>
    </row>
    <row r="288" spans="12:33" ht="14.25" customHeight="1">
      <c r="L288" s="160"/>
      <c r="N288" s="161"/>
      <c r="U288" s="161"/>
      <c r="AB288" s="161"/>
      <c r="AG288" s="161"/>
    </row>
    <row r="289" spans="12:33" ht="14.25" customHeight="1">
      <c r="L289" s="160"/>
      <c r="N289" s="161"/>
      <c r="U289" s="161"/>
      <c r="AB289" s="161"/>
      <c r="AG289" s="161"/>
    </row>
    <row r="290" spans="12:33" ht="14.25" customHeight="1">
      <c r="L290" s="160"/>
      <c r="N290" s="161"/>
      <c r="U290" s="161"/>
      <c r="AB290" s="161"/>
      <c r="AG290" s="161"/>
    </row>
    <row r="291" spans="12:33" ht="14.25" customHeight="1">
      <c r="L291" s="160"/>
      <c r="N291" s="161"/>
      <c r="U291" s="161"/>
      <c r="AB291" s="161"/>
      <c r="AG291" s="161"/>
    </row>
    <row r="292" spans="12:33" ht="14.25" customHeight="1">
      <c r="L292" s="160"/>
      <c r="N292" s="161"/>
      <c r="U292" s="161"/>
      <c r="AB292" s="161"/>
      <c r="AG292" s="161"/>
    </row>
    <row r="293" spans="12:33" ht="14.25" customHeight="1">
      <c r="L293" s="160"/>
      <c r="N293" s="161"/>
      <c r="U293" s="161"/>
      <c r="AB293" s="161"/>
      <c r="AG293" s="161"/>
    </row>
    <row r="294" spans="12:33" ht="14.25" customHeight="1">
      <c r="L294" s="160"/>
      <c r="N294" s="161"/>
      <c r="U294" s="161"/>
      <c r="AB294" s="161"/>
      <c r="AG294" s="161"/>
    </row>
    <row r="295" spans="12:33" ht="14.25" customHeight="1">
      <c r="L295" s="160"/>
      <c r="N295" s="161"/>
      <c r="U295" s="161"/>
      <c r="AB295" s="161"/>
      <c r="AG295" s="161"/>
    </row>
    <row r="296" spans="12:33" ht="14.25" customHeight="1">
      <c r="L296" s="160"/>
      <c r="N296" s="161"/>
      <c r="U296" s="161"/>
      <c r="AB296" s="161"/>
      <c r="AG296" s="161"/>
    </row>
    <row r="297" spans="12:33" ht="14.25" customHeight="1">
      <c r="L297" s="160"/>
      <c r="N297" s="161"/>
      <c r="U297" s="161"/>
      <c r="AB297" s="161"/>
      <c r="AG297" s="161"/>
    </row>
    <row r="298" spans="12:33" ht="14.25" customHeight="1">
      <c r="L298" s="160"/>
      <c r="N298" s="161"/>
      <c r="U298" s="161"/>
      <c r="AB298" s="161"/>
      <c r="AG298" s="161"/>
    </row>
    <row r="299" spans="12:33" ht="14.25" customHeight="1">
      <c r="L299" s="160"/>
      <c r="N299" s="161"/>
      <c r="U299" s="161"/>
      <c r="AB299" s="161"/>
      <c r="AG299" s="161"/>
    </row>
    <row r="300" spans="12:33" ht="14.25" customHeight="1">
      <c r="L300" s="160"/>
      <c r="N300" s="161"/>
      <c r="U300" s="161"/>
      <c r="AB300" s="161"/>
      <c r="AG300" s="161"/>
    </row>
    <row r="301" spans="12:33" ht="14.25" customHeight="1">
      <c r="L301" s="160"/>
      <c r="N301" s="161"/>
      <c r="U301" s="161"/>
      <c r="AB301" s="161"/>
      <c r="AG301" s="161"/>
    </row>
    <row r="302" spans="12:33" ht="14.25" customHeight="1">
      <c r="L302" s="160"/>
      <c r="N302" s="161"/>
      <c r="U302" s="161"/>
      <c r="AB302" s="161"/>
      <c r="AG302" s="161"/>
    </row>
    <row r="303" spans="12:33" ht="14.25" customHeight="1">
      <c r="L303" s="160"/>
      <c r="N303" s="161"/>
      <c r="U303" s="161"/>
      <c r="AB303" s="161"/>
      <c r="AG303" s="161"/>
    </row>
    <row r="304" spans="12:33" ht="14.25" customHeight="1">
      <c r="L304" s="160"/>
      <c r="N304" s="161"/>
      <c r="U304" s="161"/>
      <c r="AB304" s="161"/>
      <c r="AG304" s="161"/>
    </row>
    <row r="305" spans="12:33" ht="14.25" customHeight="1">
      <c r="L305" s="160"/>
      <c r="N305" s="161"/>
      <c r="U305" s="161"/>
      <c r="AB305" s="161"/>
      <c r="AG305" s="161"/>
    </row>
    <row r="306" spans="12:33" ht="14.25" customHeight="1">
      <c r="L306" s="160"/>
      <c r="N306" s="161"/>
      <c r="U306" s="161"/>
      <c r="AB306" s="161"/>
      <c r="AG306" s="161"/>
    </row>
    <row r="307" spans="12:33" ht="14.25" customHeight="1">
      <c r="L307" s="160"/>
      <c r="N307" s="161"/>
      <c r="U307" s="161"/>
      <c r="AB307" s="161"/>
      <c r="AG307" s="161"/>
    </row>
    <row r="308" spans="12:33" ht="14.25" customHeight="1">
      <c r="L308" s="160"/>
      <c r="N308" s="161"/>
      <c r="U308" s="161"/>
      <c r="AB308" s="161"/>
      <c r="AG308" s="161"/>
    </row>
    <row r="309" spans="12:33" ht="14.25" customHeight="1">
      <c r="L309" s="160"/>
      <c r="N309" s="161"/>
      <c r="U309" s="161"/>
      <c r="AB309" s="161"/>
      <c r="AG309" s="161"/>
    </row>
    <row r="310" spans="12:33" ht="14.25" customHeight="1">
      <c r="L310" s="160"/>
      <c r="N310" s="161"/>
      <c r="U310" s="161"/>
      <c r="AB310" s="161"/>
      <c r="AG310" s="161"/>
    </row>
    <row r="311" spans="12:33" ht="14.25" customHeight="1">
      <c r="L311" s="160"/>
      <c r="N311" s="161"/>
      <c r="U311" s="161"/>
      <c r="AB311" s="161"/>
      <c r="AG311" s="161"/>
    </row>
    <row r="312" spans="12:33" ht="14.25" customHeight="1">
      <c r="L312" s="160"/>
      <c r="N312" s="161"/>
      <c r="U312" s="161"/>
      <c r="AB312" s="161"/>
      <c r="AG312" s="161"/>
    </row>
    <row r="313" spans="12:33" ht="14.25" customHeight="1">
      <c r="L313" s="160"/>
      <c r="N313" s="161"/>
      <c r="U313" s="161"/>
      <c r="AB313" s="161"/>
      <c r="AG313" s="161"/>
    </row>
    <row r="314" spans="12:33" ht="14.25" customHeight="1">
      <c r="L314" s="160"/>
      <c r="N314" s="161"/>
      <c r="U314" s="161"/>
      <c r="AB314" s="161"/>
      <c r="AG314" s="161"/>
    </row>
    <row r="315" spans="12:33" ht="14.25" customHeight="1">
      <c r="L315" s="160"/>
      <c r="N315" s="161"/>
      <c r="U315" s="161"/>
      <c r="AB315" s="161"/>
      <c r="AG315" s="161"/>
    </row>
    <row r="316" spans="12:33" ht="14.25" customHeight="1">
      <c r="L316" s="160"/>
      <c r="N316" s="161"/>
      <c r="U316" s="161"/>
      <c r="AB316" s="161"/>
      <c r="AG316" s="161"/>
    </row>
    <row r="317" spans="12:33" ht="14.25" customHeight="1">
      <c r="L317" s="160"/>
      <c r="N317" s="161"/>
      <c r="U317" s="161"/>
      <c r="AB317" s="161"/>
      <c r="AG317" s="161"/>
    </row>
    <row r="318" spans="12:33" ht="14.25" customHeight="1">
      <c r="L318" s="160"/>
      <c r="N318" s="161"/>
      <c r="U318" s="161"/>
      <c r="AB318" s="161"/>
      <c r="AG318" s="161"/>
    </row>
    <row r="319" spans="12:33" ht="14.25" customHeight="1">
      <c r="L319" s="160"/>
      <c r="N319" s="161"/>
      <c r="U319" s="161"/>
      <c r="AB319" s="161"/>
      <c r="AG319" s="161"/>
    </row>
    <row r="320" spans="12:33" ht="14.25" customHeight="1">
      <c r="L320" s="160"/>
      <c r="N320" s="161"/>
      <c r="U320" s="161"/>
      <c r="AB320" s="161"/>
      <c r="AG320" s="161"/>
    </row>
    <row r="321" spans="12:33" ht="14.25" customHeight="1">
      <c r="L321" s="160"/>
      <c r="N321" s="161"/>
      <c r="U321" s="161"/>
      <c r="AB321" s="161"/>
      <c r="AG321" s="161"/>
    </row>
    <row r="322" spans="12:33" ht="14.25" customHeight="1">
      <c r="L322" s="160"/>
      <c r="N322" s="161"/>
      <c r="U322" s="161"/>
      <c r="AB322" s="161"/>
      <c r="AG322" s="161"/>
    </row>
    <row r="323" spans="12:33" ht="14.25" customHeight="1">
      <c r="L323" s="160"/>
      <c r="N323" s="161"/>
      <c r="U323" s="161"/>
      <c r="AB323" s="161"/>
      <c r="AG323" s="161"/>
    </row>
    <row r="324" spans="12:33" ht="14.25" customHeight="1">
      <c r="L324" s="160"/>
      <c r="N324" s="161"/>
      <c r="U324" s="161"/>
      <c r="AB324" s="161"/>
      <c r="AG324" s="161"/>
    </row>
    <row r="325" spans="12:33" ht="14.25" customHeight="1">
      <c r="L325" s="160"/>
      <c r="N325" s="161"/>
      <c r="U325" s="161"/>
      <c r="AB325" s="161"/>
      <c r="AG325" s="161"/>
    </row>
    <row r="326" spans="12:33" ht="14.25" customHeight="1">
      <c r="L326" s="160"/>
      <c r="N326" s="161"/>
      <c r="U326" s="161"/>
      <c r="AB326" s="161"/>
      <c r="AG326" s="161"/>
    </row>
    <row r="327" spans="12:33" ht="14.25" customHeight="1">
      <c r="L327" s="160"/>
      <c r="N327" s="161"/>
      <c r="U327" s="161"/>
      <c r="AB327" s="161"/>
      <c r="AG327" s="161"/>
    </row>
    <row r="328" spans="12:33" ht="14.25" customHeight="1">
      <c r="L328" s="160"/>
      <c r="N328" s="161"/>
      <c r="U328" s="161"/>
      <c r="AB328" s="161"/>
      <c r="AG328" s="161"/>
    </row>
    <row r="329" spans="12:33" ht="14.25" customHeight="1">
      <c r="L329" s="160"/>
      <c r="N329" s="161"/>
      <c r="U329" s="161"/>
      <c r="AB329" s="161"/>
      <c r="AG329" s="161"/>
    </row>
    <row r="330" spans="12:33" ht="14.25" customHeight="1">
      <c r="L330" s="160"/>
      <c r="N330" s="161"/>
      <c r="U330" s="161"/>
      <c r="AB330" s="161"/>
      <c r="AG330" s="161"/>
    </row>
    <row r="331" spans="12:33" ht="14.25" customHeight="1">
      <c r="L331" s="160"/>
      <c r="N331" s="161"/>
      <c r="U331" s="161"/>
      <c r="AB331" s="161"/>
      <c r="AG331" s="161"/>
    </row>
    <row r="332" spans="12:33" ht="14.25" customHeight="1">
      <c r="L332" s="160"/>
      <c r="N332" s="161"/>
      <c r="U332" s="161"/>
      <c r="AB332" s="161"/>
      <c r="AG332" s="161"/>
    </row>
    <row r="333" spans="12:33" ht="14.25" customHeight="1">
      <c r="L333" s="160"/>
      <c r="N333" s="161"/>
      <c r="U333" s="161"/>
      <c r="AB333" s="161"/>
      <c r="AG333" s="161"/>
    </row>
    <row r="334" spans="12:33" ht="14.25" customHeight="1">
      <c r="L334" s="160"/>
      <c r="N334" s="161"/>
      <c r="U334" s="161"/>
      <c r="AB334" s="161"/>
      <c r="AG334" s="161"/>
    </row>
    <row r="335" spans="12:33" ht="14.25" customHeight="1">
      <c r="L335" s="160"/>
      <c r="N335" s="161"/>
      <c r="U335" s="161"/>
      <c r="AB335" s="161"/>
      <c r="AG335" s="161"/>
    </row>
    <row r="336" spans="12:33" ht="14.25" customHeight="1">
      <c r="L336" s="160"/>
      <c r="N336" s="161"/>
      <c r="U336" s="161"/>
      <c r="AB336" s="161"/>
      <c r="AG336" s="161"/>
    </row>
    <row r="337" spans="12:33" ht="14.25" customHeight="1">
      <c r="L337" s="160"/>
      <c r="N337" s="161"/>
      <c r="U337" s="161"/>
      <c r="AB337" s="161"/>
      <c r="AG337" s="161"/>
    </row>
    <row r="338" spans="12:33" ht="14.25" customHeight="1">
      <c r="L338" s="160"/>
      <c r="N338" s="161"/>
      <c r="U338" s="161"/>
      <c r="AB338" s="161"/>
      <c r="AG338" s="161"/>
    </row>
    <row r="339" spans="12:33" ht="14.25" customHeight="1">
      <c r="L339" s="160"/>
      <c r="N339" s="161"/>
      <c r="U339" s="161"/>
      <c r="AB339" s="161"/>
      <c r="AG339" s="161"/>
    </row>
    <row r="340" spans="12:33" ht="14.25" customHeight="1">
      <c r="L340" s="160"/>
      <c r="N340" s="161"/>
      <c r="U340" s="161"/>
      <c r="AB340" s="161"/>
      <c r="AG340" s="161"/>
    </row>
    <row r="341" spans="12:33" ht="14.25" customHeight="1">
      <c r="L341" s="160"/>
      <c r="N341" s="161"/>
      <c r="U341" s="161"/>
      <c r="AB341" s="161"/>
      <c r="AG341" s="161"/>
    </row>
    <row r="342" spans="12:33" ht="14.25" customHeight="1">
      <c r="L342" s="160"/>
      <c r="N342" s="161"/>
      <c r="U342" s="161"/>
      <c r="AB342" s="161"/>
      <c r="AG342" s="161"/>
    </row>
    <row r="343" spans="12:33" ht="14.25" customHeight="1">
      <c r="L343" s="160"/>
      <c r="N343" s="161"/>
      <c r="U343" s="161"/>
      <c r="AB343" s="161"/>
      <c r="AG343" s="161"/>
    </row>
    <row r="344" spans="12:33" ht="14.25" customHeight="1">
      <c r="L344" s="160"/>
      <c r="N344" s="161"/>
      <c r="U344" s="161"/>
      <c r="AB344" s="161"/>
      <c r="AG344" s="161"/>
    </row>
    <row r="345" spans="12:33" ht="14.25" customHeight="1">
      <c r="L345" s="160"/>
      <c r="N345" s="161"/>
      <c r="U345" s="161"/>
      <c r="AB345" s="161"/>
      <c r="AG345" s="161"/>
    </row>
    <row r="346" spans="12:33" ht="14.25" customHeight="1">
      <c r="L346" s="160"/>
      <c r="N346" s="161"/>
      <c r="U346" s="161"/>
      <c r="AB346" s="161"/>
      <c r="AG346" s="161"/>
    </row>
    <row r="347" spans="12:33" ht="14.25" customHeight="1">
      <c r="L347" s="160"/>
      <c r="N347" s="161"/>
      <c r="U347" s="161"/>
      <c r="AB347" s="161"/>
      <c r="AG347" s="161"/>
    </row>
    <row r="348" spans="12:33" ht="14.25" customHeight="1">
      <c r="L348" s="160"/>
      <c r="N348" s="161"/>
      <c r="U348" s="161"/>
      <c r="AB348" s="161"/>
      <c r="AG348" s="161"/>
    </row>
    <row r="349" spans="12:33" ht="14.25" customHeight="1">
      <c r="L349" s="160"/>
      <c r="N349" s="161"/>
      <c r="U349" s="161"/>
      <c r="AB349" s="161"/>
      <c r="AG349" s="161"/>
    </row>
    <row r="350" spans="12:33" ht="14.25" customHeight="1">
      <c r="L350" s="160"/>
      <c r="N350" s="161"/>
      <c r="U350" s="161"/>
      <c r="AB350" s="161"/>
      <c r="AG350" s="161"/>
    </row>
    <row r="351" spans="12:33" ht="14.25" customHeight="1">
      <c r="L351" s="160"/>
      <c r="N351" s="161"/>
      <c r="U351" s="161"/>
      <c r="AB351" s="161"/>
      <c r="AG351" s="161"/>
    </row>
    <row r="352" spans="12:33" ht="14.25" customHeight="1">
      <c r="L352" s="160"/>
      <c r="N352" s="161"/>
      <c r="U352" s="161"/>
      <c r="AB352" s="161"/>
      <c r="AG352" s="161"/>
    </row>
    <row r="353" spans="12:33" ht="14.25" customHeight="1">
      <c r="L353" s="160"/>
      <c r="N353" s="161"/>
      <c r="U353" s="161"/>
      <c r="AB353" s="161"/>
      <c r="AG353" s="161"/>
    </row>
    <row r="354" spans="12:33" ht="14.25" customHeight="1">
      <c r="L354" s="160"/>
      <c r="N354" s="161"/>
      <c r="U354" s="161"/>
      <c r="AB354" s="161"/>
      <c r="AG354" s="161"/>
    </row>
    <row r="355" spans="12:33" ht="14.25" customHeight="1">
      <c r="L355" s="160"/>
      <c r="N355" s="161"/>
      <c r="U355" s="161"/>
      <c r="AB355" s="161"/>
      <c r="AG355" s="161"/>
    </row>
    <row r="356" spans="12:33" ht="14.25" customHeight="1">
      <c r="L356" s="160"/>
      <c r="N356" s="161"/>
      <c r="U356" s="161"/>
      <c r="AB356" s="161"/>
      <c r="AG356" s="161"/>
    </row>
    <row r="357" spans="12:33" ht="14.25" customHeight="1">
      <c r="L357" s="160"/>
      <c r="N357" s="161"/>
      <c r="U357" s="161"/>
      <c r="AB357" s="161"/>
      <c r="AG357" s="161"/>
    </row>
    <row r="358" spans="12:33" ht="14.25" customHeight="1">
      <c r="L358" s="160"/>
      <c r="N358" s="161"/>
      <c r="U358" s="161"/>
      <c r="AB358" s="161"/>
      <c r="AG358" s="161"/>
    </row>
    <row r="359" spans="12:33" ht="14.25" customHeight="1">
      <c r="L359" s="160"/>
      <c r="N359" s="161"/>
      <c r="U359" s="161"/>
      <c r="AB359" s="161"/>
      <c r="AG359" s="161"/>
    </row>
    <row r="360" spans="12:33" ht="14.25" customHeight="1">
      <c r="L360" s="160"/>
      <c r="N360" s="161"/>
      <c r="U360" s="161"/>
      <c r="AB360" s="161"/>
      <c r="AG360" s="161"/>
    </row>
    <row r="361" spans="12:33" ht="14.25" customHeight="1">
      <c r="L361" s="160"/>
      <c r="N361" s="161"/>
      <c r="U361" s="161"/>
      <c r="AB361" s="161"/>
      <c r="AG361" s="161"/>
    </row>
    <row r="362" spans="12:33" ht="14.25" customHeight="1">
      <c r="L362" s="160"/>
      <c r="N362" s="161"/>
      <c r="U362" s="161"/>
      <c r="AB362" s="161"/>
      <c r="AG362" s="161"/>
    </row>
    <row r="363" spans="12:33" ht="14.25" customHeight="1">
      <c r="L363" s="160"/>
      <c r="N363" s="161"/>
      <c r="U363" s="161"/>
      <c r="AB363" s="161"/>
      <c r="AG363" s="161"/>
    </row>
    <row r="364" spans="12:33" ht="14.25" customHeight="1">
      <c r="L364" s="160"/>
      <c r="N364" s="161"/>
      <c r="U364" s="161"/>
      <c r="AB364" s="161"/>
      <c r="AG364" s="161"/>
    </row>
    <row r="365" spans="12:33" ht="14.25" customHeight="1">
      <c r="L365" s="160"/>
      <c r="N365" s="161"/>
      <c r="U365" s="161"/>
      <c r="AB365" s="161"/>
      <c r="AG365" s="161"/>
    </row>
    <row r="366" spans="12:33" ht="14.25" customHeight="1">
      <c r="L366" s="160"/>
      <c r="N366" s="161"/>
      <c r="U366" s="161"/>
      <c r="AB366" s="161"/>
      <c r="AG366" s="161"/>
    </row>
    <row r="367" spans="12:33" ht="14.25" customHeight="1">
      <c r="L367" s="160"/>
      <c r="N367" s="161"/>
      <c r="U367" s="161"/>
      <c r="AB367" s="161"/>
      <c r="AG367" s="161"/>
    </row>
    <row r="368" spans="12:33" ht="14.25" customHeight="1">
      <c r="L368" s="160"/>
      <c r="N368" s="161"/>
      <c r="U368" s="161"/>
      <c r="AB368" s="161"/>
      <c r="AG368" s="161"/>
    </row>
    <row r="369" spans="12:33" ht="14.25" customHeight="1">
      <c r="L369" s="160"/>
      <c r="N369" s="161"/>
      <c r="U369" s="161"/>
      <c r="AB369" s="161"/>
      <c r="AG369" s="161"/>
    </row>
    <row r="370" spans="12:33" ht="14.25" customHeight="1">
      <c r="L370" s="160"/>
      <c r="N370" s="161"/>
      <c r="U370" s="161"/>
      <c r="AB370" s="161"/>
      <c r="AG370" s="161"/>
    </row>
    <row r="371" spans="12:33" ht="14.25" customHeight="1">
      <c r="L371" s="160"/>
      <c r="N371" s="161"/>
      <c r="U371" s="161"/>
      <c r="AB371" s="161"/>
      <c r="AG371" s="161"/>
    </row>
    <row r="372" spans="12:33" ht="14.25" customHeight="1">
      <c r="L372" s="160"/>
      <c r="N372" s="161"/>
      <c r="U372" s="161"/>
      <c r="AB372" s="161"/>
      <c r="AG372" s="161"/>
    </row>
    <row r="373" spans="12:33" ht="14.25" customHeight="1">
      <c r="L373" s="160"/>
      <c r="N373" s="161"/>
      <c r="U373" s="161"/>
      <c r="AB373" s="161"/>
      <c r="AG373" s="161"/>
    </row>
    <row r="374" spans="12:33" ht="14.25" customHeight="1">
      <c r="L374" s="160"/>
      <c r="N374" s="161"/>
      <c r="U374" s="161"/>
      <c r="AB374" s="161"/>
      <c r="AG374" s="161"/>
    </row>
    <row r="375" spans="12:33" ht="14.25" customHeight="1">
      <c r="L375" s="160"/>
      <c r="N375" s="161"/>
      <c r="U375" s="161"/>
      <c r="AB375" s="161"/>
      <c r="AG375" s="161"/>
    </row>
    <row r="376" spans="12:33" ht="14.25" customHeight="1">
      <c r="L376" s="160"/>
      <c r="N376" s="161"/>
      <c r="U376" s="161"/>
      <c r="AB376" s="161"/>
      <c r="AG376" s="161"/>
    </row>
    <row r="377" spans="12:33" ht="14.25" customHeight="1">
      <c r="L377" s="160"/>
      <c r="N377" s="161"/>
      <c r="U377" s="161"/>
      <c r="AB377" s="161"/>
      <c r="AG377" s="161"/>
    </row>
    <row r="378" spans="12:33" ht="14.25" customHeight="1">
      <c r="L378" s="160"/>
      <c r="N378" s="161"/>
      <c r="U378" s="161"/>
      <c r="AB378" s="161"/>
      <c r="AG378" s="161"/>
    </row>
    <row r="379" spans="12:33" ht="14.25" customHeight="1">
      <c r="L379" s="160"/>
      <c r="N379" s="161"/>
      <c r="U379" s="161"/>
      <c r="AB379" s="161"/>
      <c r="AG379" s="161"/>
    </row>
    <row r="380" spans="12:33" ht="14.25" customHeight="1">
      <c r="L380" s="160"/>
      <c r="N380" s="161"/>
      <c r="U380" s="161"/>
      <c r="AB380" s="161"/>
      <c r="AG380" s="161"/>
    </row>
    <row r="381" spans="12:33" ht="14.25" customHeight="1">
      <c r="L381" s="160"/>
      <c r="N381" s="161"/>
      <c r="U381" s="161"/>
      <c r="AB381" s="161"/>
      <c r="AG381" s="161"/>
    </row>
    <row r="382" spans="12:33" ht="14.25" customHeight="1">
      <c r="L382" s="160"/>
      <c r="N382" s="161"/>
      <c r="U382" s="161"/>
      <c r="AB382" s="161"/>
      <c r="AG382" s="161"/>
    </row>
    <row r="383" spans="12:33" ht="14.25" customHeight="1">
      <c r="L383" s="160"/>
      <c r="N383" s="161"/>
      <c r="U383" s="161"/>
      <c r="AB383" s="161"/>
      <c r="AG383" s="161"/>
    </row>
    <row r="384" spans="12:33" ht="14.25" customHeight="1">
      <c r="L384" s="160"/>
      <c r="N384" s="161"/>
      <c r="U384" s="161"/>
      <c r="AB384" s="161"/>
      <c r="AG384" s="161"/>
    </row>
    <row r="385" spans="12:33" ht="14.25" customHeight="1">
      <c r="L385" s="160"/>
      <c r="N385" s="161"/>
      <c r="U385" s="161"/>
      <c r="AB385" s="161"/>
      <c r="AG385" s="161"/>
    </row>
    <row r="386" spans="12:33" ht="14.25" customHeight="1">
      <c r="L386" s="160"/>
      <c r="N386" s="161"/>
      <c r="U386" s="161"/>
      <c r="AB386" s="161"/>
      <c r="AG386" s="161"/>
    </row>
    <row r="387" spans="12:33" ht="14.25" customHeight="1">
      <c r="L387" s="160"/>
      <c r="N387" s="161"/>
      <c r="U387" s="161"/>
      <c r="AB387" s="161"/>
      <c r="AG387" s="161"/>
    </row>
    <row r="388" spans="12:33" ht="14.25" customHeight="1">
      <c r="L388" s="160"/>
      <c r="N388" s="161"/>
      <c r="U388" s="161"/>
      <c r="AB388" s="161"/>
      <c r="AG388" s="161"/>
    </row>
    <row r="389" spans="12:33" ht="14.25" customHeight="1">
      <c r="L389" s="160"/>
      <c r="N389" s="161"/>
      <c r="U389" s="161"/>
      <c r="AB389" s="161"/>
      <c r="AG389" s="161"/>
    </row>
    <row r="390" spans="12:33" ht="14.25" customHeight="1">
      <c r="L390" s="160"/>
      <c r="N390" s="161"/>
      <c r="U390" s="161"/>
      <c r="AB390" s="161"/>
      <c r="AG390" s="161"/>
    </row>
    <row r="391" spans="12:33" ht="14.25" customHeight="1">
      <c r="L391" s="160"/>
      <c r="N391" s="161"/>
      <c r="U391" s="161"/>
      <c r="AB391" s="161"/>
      <c r="AG391" s="161"/>
    </row>
    <row r="392" spans="12:33" ht="14.25" customHeight="1">
      <c r="L392" s="160"/>
      <c r="N392" s="161"/>
      <c r="U392" s="161"/>
      <c r="AB392" s="161"/>
      <c r="AG392" s="161"/>
    </row>
    <row r="393" spans="12:33" ht="14.25" customHeight="1">
      <c r="L393" s="160"/>
      <c r="N393" s="161"/>
      <c r="U393" s="161"/>
      <c r="AB393" s="161"/>
      <c r="AG393" s="161"/>
    </row>
    <row r="394" spans="12:33" ht="14.25" customHeight="1">
      <c r="L394" s="160"/>
      <c r="N394" s="161"/>
      <c r="U394" s="161"/>
      <c r="AB394" s="161"/>
      <c r="AG394" s="161"/>
    </row>
    <row r="395" spans="12:33" ht="14.25" customHeight="1">
      <c r="L395" s="160"/>
      <c r="N395" s="161"/>
      <c r="U395" s="161"/>
      <c r="AB395" s="161"/>
      <c r="AG395" s="161"/>
    </row>
    <row r="396" spans="12:33" ht="14.25" customHeight="1">
      <c r="L396" s="160"/>
      <c r="N396" s="161"/>
      <c r="U396" s="161"/>
      <c r="AB396" s="161"/>
      <c r="AG396" s="161"/>
    </row>
    <row r="397" spans="12:33" ht="14.25" customHeight="1">
      <c r="L397" s="160"/>
      <c r="N397" s="161"/>
      <c r="U397" s="161"/>
      <c r="AB397" s="161"/>
      <c r="AG397" s="161"/>
    </row>
    <row r="398" spans="12:33" ht="14.25" customHeight="1">
      <c r="L398" s="160"/>
      <c r="N398" s="161"/>
      <c r="U398" s="161"/>
      <c r="AB398" s="161"/>
      <c r="AG398" s="161"/>
    </row>
    <row r="399" spans="12:33" ht="14.25" customHeight="1">
      <c r="L399" s="160"/>
      <c r="N399" s="161"/>
      <c r="U399" s="161"/>
      <c r="AB399" s="161"/>
      <c r="AG399" s="161"/>
    </row>
    <row r="400" spans="12:33" ht="14.25" customHeight="1">
      <c r="L400" s="160"/>
      <c r="N400" s="161"/>
      <c r="U400" s="161"/>
      <c r="AB400" s="161"/>
      <c r="AG400" s="161"/>
    </row>
    <row r="401" spans="12:33" ht="14.25" customHeight="1">
      <c r="L401" s="160"/>
      <c r="N401" s="161"/>
      <c r="U401" s="161"/>
      <c r="AB401" s="161"/>
      <c r="AG401" s="161"/>
    </row>
    <row r="402" spans="12:33" ht="14.25" customHeight="1">
      <c r="L402" s="160"/>
      <c r="N402" s="161"/>
      <c r="U402" s="161"/>
      <c r="AB402" s="161"/>
      <c r="AG402" s="161"/>
    </row>
    <row r="403" spans="12:33" ht="14.25" customHeight="1">
      <c r="L403" s="160"/>
      <c r="N403" s="161"/>
      <c r="U403" s="161"/>
      <c r="AB403" s="161"/>
      <c r="AG403" s="161"/>
    </row>
    <row r="404" spans="12:33" ht="14.25" customHeight="1">
      <c r="L404" s="160"/>
      <c r="N404" s="161"/>
      <c r="U404" s="161"/>
      <c r="AB404" s="161"/>
      <c r="AG404" s="161"/>
    </row>
    <row r="405" spans="12:33" ht="14.25" customHeight="1">
      <c r="L405" s="160"/>
      <c r="N405" s="161"/>
      <c r="U405" s="161"/>
      <c r="AB405" s="161"/>
      <c r="AG405" s="161"/>
    </row>
    <row r="406" spans="12:33" ht="14.25" customHeight="1">
      <c r="L406" s="160"/>
      <c r="N406" s="161"/>
      <c r="U406" s="161"/>
      <c r="AB406" s="161"/>
      <c r="AG406" s="161"/>
    </row>
    <row r="407" spans="12:33" ht="14.25" customHeight="1">
      <c r="L407" s="160"/>
      <c r="N407" s="161"/>
      <c r="U407" s="161"/>
      <c r="AB407" s="161"/>
      <c r="AG407" s="161"/>
    </row>
    <row r="408" spans="12:33" ht="14.25" customHeight="1">
      <c r="L408" s="160"/>
      <c r="N408" s="161"/>
      <c r="U408" s="161"/>
      <c r="AB408" s="161"/>
      <c r="AG408" s="161"/>
    </row>
    <row r="409" spans="12:33" ht="14.25" customHeight="1">
      <c r="L409" s="160"/>
      <c r="N409" s="161"/>
      <c r="U409" s="161"/>
      <c r="AB409" s="161"/>
      <c r="AG409" s="161"/>
    </row>
    <row r="410" spans="12:33" ht="14.25" customHeight="1">
      <c r="L410" s="160"/>
      <c r="N410" s="161"/>
      <c r="U410" s="161"/>
      <c r="AB410" s="161"/>
      <c r="AG410" s="161"/>
    </row>
    <row r="411" spans="12:33" ht="14.25" customHeight="1">
      <c r="L411" s="160"/>
      <c r="N411" s="161"/>
      <c r="U411" s="161"/>
      <c r="AB411" s="161"/>
      <c r="AG411" s="161"/>
    </row>
    <row r="412" spans="12:33" ht="14.25" customHeight="1">
      <c r="L412" s="160"/>
      <c r="N412" s="161"/>
      <c r="U412" s="161"/>
      <c r="AB412" s="161"/>
      <c r="AG412" s="161"/>
    </row>
    <row r="413" spans="12:33" ht="14.25" customHeight="1">
      <c r="L413" s="160"/>
      <c r="N413" s="161"/>
      <c r="U413" s="161"/>
      <c r="AB413" s="161"/>
      <c r="AG413" s="161"/>
    </row>
    <row r="414" spans="12:33" ht="14.25" customHeight="1">
      <c r="L414" s="160"/>
      <c r="N414" s="161"/>
      <c r="U414" s="161"/>
      <c r="AB414" s="161"/>
      <c r="AG414" s="161"/>
    </row>
    <row r="415" spans="12:33" ht="14.25" customHeight="1">
      <c r="L415" s="160"/>
      <c r="N415" s="161"/>
      <c r="U415" s="161"/>
      <c r="AB415" s="161"/>
      <c r="AG415" s="161"/>
    </row>
    <row r="416" spans="12:33" ht="14.25" customHeight="1">
      <c r="L416" s="160"/>
      <c r="N416" s="161"/>
      <c r="U416" s="161"/>
      <c r="AB416" s="161"/>
      <c r="AG416" s="161"/>
    </row>
    <row r="417" spans="12:33" ht="14.25" customHeight="1">
      <c r="L417" s="160"/>
      <c r="N417" s="161"/>
      <c r="U417" s="161"/>
      <c r="AB417" s="161"/>
      <c r="AG417" s="161"/>
    </row>
    <row r="418" spans="12:33" ht="14.25" customHeight="1">
      <c r="L418" s="160"/>
      <c r="N418" s="161"/>
      <c r="U418" s="161"/>
      <c r="AB418" s="161"/>
      <c r="AG418" s="161"/>
    </row>
    <row r="419" spans="12:33" ht="14.25" customHeight="1">
      <c r="L419" s="160"/>
      <c r="N419" s="161"/>
      <c r="U419" s="161"/>
      <c r="AB419" s="161"/>
      <c r="AG419" s="161"/>
    </row>
    <row r="420" spans="12:33" ht="14.25" customHeight="1">
      <c r="L420" s="160"/>
      <c r="N420" s="161"/>
      <c r="U420" s="161"/>
      <c r="AB420" s="161"/>
      <c r="AG420" s="161"/>
    </row>
    <row r="421" spans="12:33" ht="14.25" customHeight="1">
      <c r="L421" s="160"/>
      <c r="N421" s="161"/>
      <c r="U421" s="161"/>
      <c r="AB421" s="161"/>
      <c r="AG421" s="161"/>
    </row>
    <row r="422" spans="12:33" ht="14.25" customHeight="1">
      <c r="L422" s="160"/>
      <c r="N422" s="161"/>
      <c r="U422" s="161"/>
      <c r="AB422" s="161"/>
      <c r="AG422" s="161"/>
    </row>
    <row r="423" spans="12:33" ht="14.25" customHeight="1">
      <c r="L423" s="160"/>
      <c r="N423" s="161"/>
      <c r="U423" s="161"/>
      <c r="AB423" s="161"/>
      <c r="AG423" s="161"/>
    </row>
    <row r="424" spans="12:33" ht="14.25" customHeight="1">
      <c r="L424" s="160"/>
      <c r="N424" s="161"/>
      <c r="U424" s="161"/>
      <c r="AB424" s="161"/>
      <c r="AG424" s="161"/>
    </row>
    <row r="425" spans="12:33" ht="14.25" customHeight="1">
      <c r="L425" s="160"/>
      <c r="N425" s="161"/>
      <c r="U425" s="161"/>
      <c r="AB425" s="161"/>
      <c r="AG425" s="161"/>
    </row>
    <row r="426" spans="12:33" ht="14.25" customHeight="1">
      <c r="L426" s="160"/>
      <c r="N426" s="161"/>
      <c r="U426" s="161"/>
      <c r="AB426" s="161"/>
      <c r="AG426" s="161"/>
    </row>
    <row r="427" spans="12:33" ht="14.25" customHeight="1">
      <c r="L427" s="160"/>
      <c r="N427" s="161"/>
      <c r="U427" s="161"/>
      <c r="AB427" s="161"/>
      <c r="AG427" s="161"/>
    </row>
    <row r="428" spans="12:33" ht="14.25" customHeight="1">
      <c r="L428" s="160"/>
      <c r="N428" s="161"/>
      <c r="U428" s="161"/>
      <c r="AB428" s="161"/>
      <c r="AG428" s="161"/>
    </row>
    <row r="429" spans="12:33" ht="14.25" customHeight="1">
      <c r="L429" s="160"/>
      <c r="N429" s="161"/>
      <c r="U429" s="161"/>
      <c r="AB429" s="161"/>
      <c r="AG429" s="161"/>
    </row>
    <row r="430" spans="12:33" ht="14.25" customHeight="1">
      <c r="L430" s="160"/>
      <c r="N430" s="161"/>
      <c r="U430" s="161"/>
      <c r="AB430" s="161"/>
      <c r="AG430" s="161"/>
    </row>
    <row r="431" spans="12:33" ht="14.25" customHeight="1">
      <c r="L431" s="160"/>
      <c r="N431" s="161"/>
      <c r="U431" s="161"/>
      <c r="AB431" s="161"/>
      <c r="AG431" s="161"/>
    </row>
    <row r="432" spans="12:33" ht="14.25" customHeight="1">
      <c r="L432" s="160"/>
      <c r="N432" s="161"/>
      <c r="U432" s="161"/>
      <c r="AB432" s="161"/>
      <c r="AG432" s="161"/>
    </row>
    <row r="433" spans="12:33" ht="14.25" customHeight="1">
      <c r="L433" s="160"/>
      <c r="N433" s="161"/>
      <c r="U433" s="161"/>
      <c r="AB433" s="161"/>
      <c r="AG433" s="161"/>
    </row>
    <row r="434" spans="12:33" ht="14.25" customHeight="1">
      <c r="L434" s="160"/>
      <c r="N434" s="161"/>
      <c r="U434" s="161"/>
      <c r="AB434" s="161"/>
      <c r="AG434" s="161"/>
    </row>
    <row r="435" spans="12:33" ht="14.25" customHeight="1">
      <c r="L435" s="160"/>
      <c r="N435" s="161"/>
      <c r="U435" s="161"/>
      <c r="AB435" s="161"/>
      <c r="AG435" s="161"/>
    </row>
    <row r="436" spans="12:33" ht="14.25" customHeight="1">
      <c r="L436" s="160"/>
      <c r="N436" s="161"/>
      <c r="U436" s="161"/>
      <c r="AB436" s="161"/>
      <c r="AG436" s="161"/>
    </row>
    <row r="437" spans="12:33" ht="14.25" customHeight="1">
      <c r="L437" s="160"/>
      <c r="N437" s="161"/>
      <c r="U437" s="161"/>
      <c r="AB437" s="161"/>
      <c r="AG437" s="161"/>
    </row>
    <row r="438" spans="12:33" ht="14.25" customHeight="1">
      <c r="L438" s="160"/>
      <c r="N438" s="161"/>
      <c r="U438" s="161"/>
      <c r="AB438" s="161"/>
      <c r="AG438" s="161"/>
    </row>
    <row r="439" spans="12:33" ht="14.25" customHeight="1">
      <c r="L439" s="160"/>
      <c r="N439" s="161"/>
      <c r="U439" s="161"/>
      <c r="AB439" s="161"/>
      <c r="AG439" s="161"/>
    </row>
    <row r="440" spans="12:33" ht="14.25" customHeight="1">
      <c r="L440" s="160"/>
      <c r="N440" s="161"/>
      <c r="U440" s="161"/>
      <c r="AB440" s="161"/>
      <c r="AG440" s="161"/>
    </row>
    <row r="441" spans="12:33" ht="14.25" customHeight="1">
      <c r="L441" s="160"/>
      <c r="N441" s="161"/>
      <c r="U441" s="161"/>
      <c r="AB441" s="161"/>
      <c r="AG441" s="161"/>
    </row>
    <row r="442" spans="12:33" ht="14.25" customHeight="1">
      <c r="L442" s="160"/>
      <c r="N442" s="161"/>
      <c r="U442" s="161"/>
      <c r="AB442" s="161"/>
      <c r="AG442" s="161"/>
    </row>
    <row r="443" spans="12:33" ht="14.25" customHeight="1">
      <c r="L443" s="160"/>
      <c r="N443" s="161"/>
      <c r="U443" s="161"/>
      <c r="AB443" s="161"/>
      <c r="AG443" s="161"/>
    </row>
    <row r="444" spans="12:33" ht="14.25" customHeight="1">
      <c r="L444" s="160"/>
      <c r="N444" s="161"/>
      <c r="U444" s="161"/>
      <c r="AB444" s="161"/>
      <c r="AG444" s="161"/>
    </row>
    <row r="445" spans="12:33" ht="14.25" customHeight="1">
      <c r="L445" s="160"/>
      <c r="N445" s="161"/>
      <c r="U445" s="161"/>
      <c r="AB445" s="161"/>
      <c r="AG445" s="161"/>
    </row>
    <row r="446" spans="12:33" ht="14.25" customHeight="1">
      <c r="L446" s="160"/>
      <c r="N446" s="161"/>
      <c r="U446" s="161"/>
      <c r="AB446" s="161"/>
      <c r="AG446" s="161"/>
    </row>
    <row r="447" spans="12:33" ht="14.25" customHeight="1">
      <c r="L447" s="160"/>
      <c r="N447" s="161"/>
      <c r="U447" s="161"/>
      <c r="AB447" s="161"/>
      <c r="AG447" s="161"/>
    </row>
    <row r="448" spans="12:33" ht="14.25" customHeight="1">
      <c r="L448" s="160"/>
      <c r="N448" s="161"/>
      <c r="U448" s="161"/>
      <c r="AB448" s="161"/>
      <c r="AG448" s="161"/>
    </row>
    <row r="449" spans="12:33" ht="14.25" customHeight="1">
      <c r="L449" s="160"/>
      <c r="N449" s="161"/>
      <c r="U449" s="161"/>
      <c r="AB449" s="161"/>
      <c r="AG449" s="161"/>
    </row>
    <row r="450" spans="12:33" ht="14.25" customHeight="1">
      <c r="L450" s="160"/>
      <c r="N450" s="161"/>
      <c r="U450" s="161"/>
      <c r="AB450" s="161"/>
      <c r="AG450" s="161"/>
    </row>
    <row r="451" spans="12:33" ht="14.25" customHeight="1">
      <c r="L451" s="160"/>
      <c r="N451" s="161"/>
      <c r="U451" s="161"/>
      <c r="AB451" s="161"/>
      <c r="AG451" s="161"/>
    </row>
    <row r="452" spans="12:33" ht="14.25" customHeight="1">
      <c r="L452" s="160"/>
      <c r="N452" s="161"/>
      <c r="U452" s="161"/>
      <c r="AB452" s="161"/>
      <c r="AG452" s="161"/>
    </row>
    <row r="453" spans="12:33" ht="14.25" customHeight="1">
      <c r="L453" s="160"/>
      <c r="N453" s="161"/>
      <c r="U453" s="161"/>
      <c r="AB453" s="161"/>
      <c r="AG453" s="161"/>
    </row>
    <row r="454" spans="12:33" ht="14.25" customHeight="1">
      <c r="L454" s="160"/>
      <c r="N454" s="161"/>
      <c r="U454" s="161"/>
      <c r="AB454" s="161"/>
      <c r="AG454" s="161"/>
    </row>
    <row r="455" spans="12:33" ht="14.25" customHeight="1">
      <c r="L455" s="160"/>
      <c r="N455" s="161"/>
      <c r="U455" s="161"/>
      <c r="AB455" s="161"/>
      <c r="AG455" s="161"/>
    </row>
    <row r="456" spans="12:33" ht="14.25" customHeight="1">
      <c r="L456" s="160"/>
      <c r="N456" s="161"/>
      <c r="U456" s="161"/>
      <c r="AB456" s="161"/>
      <c r="AG456" s="161"/>
    </row>
    <row r="457" spans="12:33" ht="14.25" customHeight="1">
      <c r="L457" s="160"/>
      <c r="N457" s="161"/>
      <c r="U457" s="161"/>
      <c r="AB457" s="161"/>
      <c r="AG457" s="161"/>
    </row>
    <row r="458" spans="12:33" ht="14.25" customHeight="1">
      <c r="L458" s="160"/>
      <c r="N458" s="161"/>
      <c r="U458" s="161"/>
      <c r="AB458" s="161"/>
      <c r="AG458" s="161"/>
    </row>
    <row r="459" spans="12:33" ht="14.25" customHeight="1">
      <c r="L459" s="160"/>
      <c r="N459" s="161"/>
      <c r="U459" s="161"/>
      <c r="AB459" s="161"/>
      <c r="AG459" s="161"/>
    </row>
    <row r="460" spans="12:33" ht="14.25" customHeight="1">
      <c r="L460" s="160"/>
      <c r="N460" s="161"/>
      <c r="U460" s="161"/>
      <c r="AB460" s="161"/>
      <c r="AG460" s="161"/>
    </row>
    <row r="461" spans="12:33" ht="14.25" customHeight="1">
      <c r="L461" s="160"/>
      <c r="N461" s="161"/>
      <c r="U461" s="161"/>
      <c r="AB461" s="161"/>
      <c r="AG461" s="161"/>
    </row>
    <row r="462" spans="12:33" ht="14.25" customHeight="1">
      <c r="L462" s="160"/>
      <c r="N462" s="161"/>
      <c r="U462" s="161"/>
      <c r="AB462" s="161"/>
      <c r="AG462" s="161"/>
    </row>
    <row r="463" spans="12:33" ht="14.25" customHeight="1">
      <c r="L463" s="160"/>
      <c r="N463" s="161"/>
      <c r="U463" s="161"/>
      <c r="AB463" s="161"/>
      <c r="AG463" s="161"/>
    </row>
    <row r="464" spans="12:33" ht="14.25" customHeight="1">
      <c r="L464" s="160"/>
      <c r="N464" s="161"/>
      <c r="U464" s="161"/>
      <c r="AB464" s="161"/>
      <c r="AG464" s="161"/>
    </row>
    <row r="465" spans="12:33" ht="14.25" customHeight="1">
      <c r="L465" s="160"/>
      <c r="N465" s="161"/>
      <c r="U465" s="161"/>
      <c r="AB465" s="161"/>
      <c r="AG465" s="161"/>
    </row>
    <row r="466" spans="12:33" ht="14.25" customHeight="1">
      <c r="L466" s="160"/>
      <c r="N466" s="161"/>
      <c r="U466" s="161"/>
      <c r="AB466" s="161"/>
      <c r="AG466" s="161"/>
    </row>
    <row r="467" spans="12:33" ht="14.25" customHeight="1">
      <c r="L467" s="160"/>
      <c r="N467" s="161"/>
      <c r="U467" s="161"/>
      <c r="AB467" s="161"/>
      <c r="AG467" s="161"/>
    </row>
    <row r="468" spans="12:33" ht="14.25" customHeight="1">
      <c r="L468" s="160"/>
      <c r="N468" s="161"/>
      <c r="U468" s="161"/>
      <c r="AB468" s="161"/>
      <c r="AG468" s="161"/>
    </row>
    <row r="469" spans="12:33" ht="14.25" customHeight="1">
      <c r="L469" s="160"/>
      <c r="N469" s="161"/>
      <c r="U469" s="161"/>
      <c r="AB469" s="161"/>
      <c r="AG469" s="161"/>
    </row>
    <row r="470" spans="12:33" ht="14.25" customHeight="1">
      <c r="L470" s="160"/>
      <c r="N470" s="161"/>
      <c r="U470" s="161"/>
      <c r="AB470" s="161"/>
      <c r="AG470" s="161"/>
    </row>
    <row r="471" spans="12:33" ht="14.25" customHeight="1">
      <c r="L471" s="160"/>
      <c r="N471" s="161"/>
      <c r="U471" s="161"/>
      <c r="AB471" s="161"/>
      <c r="AG471" s="161"/>
    </row>
    <row r="472" spans="12:33" ht="14.25" customHeight="1">
      <c r="L472" s="160"/>
      <c r="N472" s="161"/>
      <c r="U472" s="161"/>
      <c r="AB472" s="161"/>
      <c r="AG472" s="161"/>
    </row>
    <row r="473" spans="12:33" ht="14.25" customHeight="1">
      <c r="L473" s="160"/>
      <c r="N473" s="161"/>
      <c r="U473" s="161"/>
      <c r="AB473" s="161"/>
      <c r="AG473" s="161"/>
    </row>
    <row r="474" spans="12:33" ht="14.25" customHeight="1">
      <c r="L474" s="160"/>
      <c r="N474" s="161"/>
      <c r="U474" s="161"/>
      <c r="AB474" s="161"/>
      <c r="AG474" s="161"/>
    </row>
    <row r="475" spans="12:33" ht="14.25" customHeight="1">
      <c r="L475" s="160"/>
      <c r="N475" s="161"/>
      <c r="U475" s="161"/>
      <c r="AB475" s="161"/>
      <c r="AG475" s="161"/>
    </row>
    <row r="476" spans="12:33" ht="14.25" customHeight="1">
      <c r="L476" s="160"/>
      <c r="N476" s="161"/>
      <c r="U476" s="161"/>
      <c r="AB476" s="161"/>
      <c r="AG476" s="161"/>
    </row>
    <row r="477" spans="12:33" ht="14.25" customHeight="1">
      <c r="L477" s="160"/>
      <c r="N477" s="161"/>
      <c r="U477" s="161"/>
      <c r="AB477" s="161"/>
      <c r="AG477" s="161"/>
    </row>
    <row r="478" spans="12:33" ht="14.25" customHeight="1">
      <c r="L478" s="160"/>
      <c r="N478" s="161"/>
      <c r="U478" s="161"/>
      <c r="AB478" s="161"/>
      <c r="AG478" s="161"/>
    </row>
    <row r="479" spans="12:33" ht="14.25" customHeight="1">
      <c r="L479" s="160"/>
      <c r="N479" s="161"/>
      <c r="U479" s="161"/>
      <c r="AB479" s="161"/>
      <c r="AG479" s="161"/>
    </row>
    <row r="480" spans="12:33" ht="14.25" customHeight="1">
      <c r="L480" s="160"/>
      <c r="N480" s="161"/>
      <c r="U480" s="161"/>
      <c r="AB480" s="161"/>
      <c r="AG480" s="161"/>
    </row>
    <row r="481" spans="12:33" ht="14.25" customHeight="1">
      <c r="L481" s="160"/>
      <c r="N481" s="161"/>
      <c r="U481" s="161"/>
      <c r="AB481" s="161"/>
      <c r="AG481" s="161"/>
    </row>
    <row r="482" spans="12:33" ht="14.25" customHeight="1">
      <c r="L482" s="160"/>
      <c r="N482" s="161"/>
      <c r="U482" s="161"/>
      <c r="AB482" s="161"/>
      <c r="AG482" s="161"/>
    </row>
    <row r="483" spans="12:33" ht="14.25" customHeight="1">
      <c r="L483" s="160"/>
      <c r="N483" s="161"/>
      <c r="U483" s="161"/>
      <c r="AB483" s="161"/>
      <c r="AG483" s="161"/>
    </row>
    <row r="484" spans="12:33" ht="14.25" customHeight="1">
      <c r="L484" s="160"/>
      <c r="N484" s="161"/>
      <c r="U484" s="161"/>
      <c r="AB484" s="161"/>
      <c r="AG484" s="161"/>
    </row>
    <row r="485" spans="12:33" ht="14.25" customHeight="1">
      <c r="L485" s="160"/>
      <c r="N485" s="161"/>
      <c r="U485" s="161"/>
      <c r="AB485" s="161"/>
      <c r="AG485" s="161"/>
    </row>
    <row r="486" spans="12:33" ht="14.25" customHeight="1">
      <c r="L486" s="160"/>
      <c r="N486" s="161"/>
      <c r="U486" s="161"/>
      <c r="AB486" s="161"/>
      <c r="AG486" s="161"/>
    </row>
    <row r="487" spans="12:33" ht="14.25" customHeight="1">
      <c r="L487" s="160"/>
      <c r="N487" s="161"/>
      <c r="U487" s="161"/>
      <c r="AB487" s="161"/>
      <c r="AG487" s="161"/>
    </row>
    <row r="488" spans="12:33" ht="14.25" customHeight="1">
      <c r="L488" s="160"/>
      <c r="N488" s="161"/>
      <c r="U488" s="161"/>
      <c r="AB488" s="161"/>
      <c r="AG488" s="161"/>
    </row>
    <row r="489" spans="12:33" ht="14.25" customHeight="1">
      <c r="L489" s="160"/>
      <c r="N489" s="161"/>
      <c r="U489" s="161"/>
      <c r="AB489" s="161"/>
      <c r="AG489" s="161"/>
    </row>
    <row r="490" spans="12:33" ht="14.25" customHeight="1">
      <c r="L490" s="160"/>
      <c r="N490" s="161"/>
      <c r="U490" s="161"/>
      <c r="AB490" s="161"/>
      <c r="AG490" s="161"/>
    </row>
    <row r="491" spans="12:33" ht="14.25" customHeight="1">
      <c r="L491" s="160"/>
      <c r="N491" s="161"/>
      <c r="U491" s="161"/>
      <c r="AB491" s="161"/>
      <c r="AG491" s="161"/>
    </row>
    <row r="492" spans="12:33" ht="14.25" customHeight="1">
      <c r="L492" s="160"/>
      <c r="N492" s="161"/>
      <c r="U492" s="161"/>
      <c r="AB492" s="161"/>
      <c r="AG492" s="161"/>
    </row>
    <row r="493" spans="12:33" ht="14.25" customHeight="1">
      <c r="L493" s="160"/>
      <c r="N493" s="161"/>
      <c r="U493" s="161"/>
      <c r="AB493" s="161"/>
      <c r="AG493" s="161"/>
    </row>
    <row r="494" spans="12:33" ht="14.25" customHeight="1">
      <c r="L494" s="160"/>
      <c r="N494" s="161"/>
      <c r="U494" s="161"/>
      <c r="AB494" s="161"/>
      <c r="AG494" s="161"/>
    </row>
    <row r="495" spans="12:33" ht="14.25" customHeight="1">
      <c r="L495" s="160"/>
      <c r="N495" s="161"/>
      <c r="U495" s="161"/>
      <c r="AB495" s="161"/>
      <c r="AG495" s="161"/>
    </row>
    <row r="496" spans="12:33" ht="14.25" customHeight="1">
      <c r="L496" s="160"/>
      <c r="N496" s="161"/>
      <c r="U496" s="161"/>
      <c r="AB496" s="161"/>
      <c r="AG496" s="161"/>
    </row>
    <row r="497" spans="12:33" ht="14.25" customHeight="1">
      <c r="L497" s="160"/>
      <c r="N497" s="161"/>
      <c r="U497" s="161"/>
      <c r="AB497" s="161"/>
      <c r="AG497" s="161"/>
    </row>
    <row r="498" spans="12:33" ht="14.25" customHeight="1">
      <c r="L498" s="160"/>
      <c r="N498" s="161"/>
      <c r="U498" s="161"/>
      <c r="AB498" s="161"/>
      <c r="AG498" s="161"/>
    </row>
    <row r="499" spans="12:33" ht="14.25" customHeight="1">
      <c r="L499" s="160"/>
      <c r="N499" s="161"/>
      <c r="U499" s="161"/>
      <c r="AB499" s="161"/>
      <c r="AG499" s="161"/>
    </row>
    <row r="500" spans="12:33" ht="14.25" customHeight="1">
      <c r="L500" s="160"/>
      <c r="N500" s="161"/>
      <c r="U500" s="161"/>
      <c r="AB500" s="161"/>
      <c r="AG500" s="161"/>
    </row>
    <row r="501" spans="12:33" ht="14.25" customHeight="1">
      <c r="L501" s="160"/>
      <c r="N501" s="161"/>
      <c r="U501" s="161"/>
      <c r="AB501" s="161"/>
      <c r="AG501" s="161"/>
    </row>
    <row r="502" spans="12:33" ht="14.25" customHeight="1">
      <c r="L502" s="160"/>
      <c r="N502" s="161"/>
      <c r="U502" s="161"/>
      <c r="AB502" s="161"/>
      <c r="AG502" s="161"/>
    </row>
    <row r="503" spans="12:33" ht="14.25" customHeight="1">
      <c r="L503" s="160"/>
      <c r="N503" s="161"/>
      <c r="U503" s="161"/>
      <c r="AB503" s="161"/>
      <c r="AG503" s="161"/>
    </row>
    <row r="504" spans="12:33" ht="14.25" customHeight="1">
      <c r="L504" s="160"/>
      <c r="N504" s="161"/>
      <c r="U504" s="161"/>
      <c r="AB504" s="161"/>
      <c r="AG504" s="161"/>
    </row>
    <row r="505" spans="12:33" ht="14.25" customHeight="1">
      <c r="L505" s="160"/>
      <c r="N505" s="161"/>
      <c r="U505" s="161"/>
      <c r="AB505" s="161"/>
      <c r="AG505" s="161"/>
    </row>
    <row r="506" spans="12:33" ht="14.25" customHeight="1">
      <c r="L506" s="160"/>
      <c r="N506" s="161"/>
      <c r="U506" s="161"/>
      <c r="AB506" s="161"/>
      <c r="AG506" s="161"/>
    </row>
    <row r="507" spans="12:33" ht="14.25" customHeight="1">
      <c r="L507" s="160"/>
      <c r="N507" s="161"/>
      <c r="U507" s="161"/>
      <c r="AB507" s="161"/>
      <c r="AG507" s="161"/>
    </row>
    <row r="508" spans="12:33" ht="14.25" customHeight="1">
      <c r="L508" s="160"/>
      <c r="N508" s="161"/>
      <c r="U508" s="161"/>
      <c r="AB508" s="161"/>
      <c r="AG508" s="161"/>
    </row>
    <row r="509" spans="12:33" ht="14.25" customHeight="1">
      <c r="L509" s="160"/>
      <c r="N509" s="161"/>
      <c r="U509" s="161"/>
      <c r="AB509" s="161"/>
      <c r="AG509" s="161"/>
    </row>
    <row r="510" spans="12:33" ht="14.25" customHeight="1">
      <c r="L510" s="160"/>
      <c r="N510" s="161"/>
      <c r="U510" s="161"/>
      <c r="AB510" s="161"/>
      <c r="AG510" s="161"/>
    </row>
    <row r="511" spans="12:33" ht="14.25" customHeight="1">
      <c r="L511" s="160"/>
      <c r="N511" s="161"/>
      <c r="U511" s="161"/>
      <c r="AB511" s="161"/>
      <c r="AG511" s="161"/>
    </row>
    <row r="512" spans="12:33" ht="14.25" customHeight="1">
      <c r="L512" s="160"/>
      <c r="N512" s="161"/>
      <c r="U512" s="161"/>
      <c r="AB512" s="161"/>
      <c r="AG512" s="161"/>
    </row>
    <row r="513" spans="12:33" ht="14.25" customHeight="1">
      <c r="L513" s="160"/>
      <c r="N513" s="161"/>
      <c r="U513" s="161"/>
      <c r="AB513" s="161"/>
      <c r="AG513" s="161"/>
    </row>
    <row r="514" spans="12:33" ht="14.25" customHeight="1">
      <c r="L514" s="160"/>
      <c r="N514" s="161"/>
      <c r="U514" s="161"/>
      <c r="AB514" s="161"/>
      <c r="AG514" s="161"/>
    </row>
    <row r="515" spans="12:33" ht="14.25" customHeight="1">
      <c r="L515" s="160"/>
      <c r="N515" s="161"/>
      <c r="U515" s="161"/>
      <c r="AB515" s="161"/>
      <c r="AG515" s="161"/>
    </row>
    <row r="516" spans="12:33" ht="14.25" customHeight="1">
      <c r="L516" s="160"/>
      <c r="N516" s="161"/>
      <c r="U516" s="161"/>
      <c r="AB516" s="161"/>
      <c r="AG516" s="161"/>
    </row>
    <row r="517" spans="12:33" ht="14.25" customHeight="1">
      <c r="L517" s="160"/>
      <c r="N517" s="161"/>
      <c r="U517" s="161"/>
      <c r="AB517" s="161"/>
      <c r="AG517" s="161"/>
    </row>
    <row r="518" spans="12:33" ht="14.25" customHeight="1">
      <c r="L518" s="160"/>
      <c r="N518" s="161"/>
      <c r="U518" s="161"/>
      <c r="AB518" s="161"/>
      <c r="AG518" s="161"/>
    </row>
    <row r="519" spans="12:33" ht="14.25" customHeight="1">
      <c r="L519" s="160"/>
      <c r="N519" s="161"/>
      <c r="U519" s="161"/>
      <c r="AB519" s="161"/>
      <c r="AG519" s="161"/>
    </row>
    <row r="520" spans="12:33" ht="14.25" customHeight="1">
      <c r="L520" s="160"/>
      <c r="N520" s="161"/>
      <c r="U520" s="161"/>
      <c r="AB520" s="161"/>
      <c r="AG520" s="161"/>
    </row>
    <row r="521" spans="12:33" ht="14.25" customHeight="1">
      <c r="L521" s="160"/>
      <c r="N521" s="161"/>
      <c r="U521" s="161"/>
      <c r="AB521" s="161"/>
      <c r="AG521" s="161"/>
    </row>
    <row r="522" spans="12:33" ht="14.25" customHeight="1">
      <c r="L522" s="160"/>
      <c r="N522" s="161"/>
      <c r="U522" s="161"/>
      <c r="AB522" s="161"/>
      <c r="AG522" s="161"/>
    </row>
    <row r="523" spans="12:33" ht="14.25" customHeight="1">
      <c r="L523" s="160"/>
      <c r="N523" s="161"/>
      <c r="U523" s="161"/>
      <c r="AB523" s="161"/>
      <c r="AG523" s="161"/>
    </row>
    <row r="524" spans="12:33" ht="14.25" customHeight="1">
      <c r="L524" s="160"/>
      <c r="N524" s="161"/>
      <c r="U524" s="161"/>
      <c r="AB524" s="161"/>
      <c r="AG524" s="161"/>
    </row>
    <row r="525" spans="12:33" ht="14.25" customHeight="1">
      <c r="L525" s="160"/>
      <c r="N525" s="161"/>
      <c r="U525" s="161"/>
      <c r="AB525" s="161"/>
      <c r="AG525" s="161"/>
    </row>
    <row r="526" spans="12:33" ht="14.25" customHeight="1">
      <c r="L526" s="160"/>
      <c r="N526" s="161"/>
      <c r="U526" s="161"/>
      <c r="AB526" s="161"/>
      <c r="AG526" s="161"/>
    </row>
    <row r="527" spans="12:33" ht="14.25" customHeight="1">
      <c r="L527" s="160"/>
      <c r="N527" s="161"/>
      <c r="U527" s="161"/>
      <c r="AB527" s="161"/>
      <c r="AG527" s="161"/>
    </row>
    <row r="528" spans="12:33" ht="14.25" customHeight="1">
      <c r="L528" s="160"/>
      <c r="N528" s="161"/>
      <c r="U528" s="161"/>
      <c r="AB528" s="161"/>
      <c r="AG528" s="161"/>
    </row>
    <row r="529" spans="12:33" ht="14.25" customHeight="1">
      <c r="L529" s="160"/>
      <c r="N529" s="161"/>
      <c r="U529" s="161"/>
      <c r="AB529" s="161"/>
      <c r="AG529" s="161"/>
    </row>
    <row r="530" spans="12:33" ht="14.25" customHeight="1">
      <c r="L530" s="160"/>
      <c r="N530" s="161"/>
      <c r="U530" s="161"/>
      <c r="AB530" s="161"/>
      <c r="AG530" s="161"/>
    </row>
    <row r="531" spans="12:33" ht="14.25" customHeight="1">
      <c r="L531" s="160"/>
      <c r="N531" s="161"/>
      <c r="U531" s="161"/>
      <c r="AB531" s="161"/>
      <c r="AG531" s="161"/>
    </row>
    <row r="532" spans="12:33" ht="14.25" customHeight="1">
      <c r="L532" s="160"/>
      <c r="N532" s="161"/>
      <c r="U532" s="161"/>
      <c r="AB532" s="161"/>
      <c r="AG532" s="161"/>
    </row>
    <row r="533" spans="12:33" ht="14.25" customHeight="1">
      <c r="L533" s="160"/>
      <c r="N533" s="161"/>
      <c r="U533" s="161"/>
      <c r="AB533" s="161"/>
      <c r="AG533" s="161"/>
    </row>
    <row r="534" spans="12:33" ht="14.25" customHeight="1">
      <c r="L534" s="160"/>
      <c r="N534" s="161"/>
      <c r="U534" s="161"/>
      <c r="AB534" s="161"/>
      <c r="AG534" s="161"/>
    </row>
    <row r="535" spans="12:33" ht="14.25" customHeight="1">
      <c r="L535" s="160"/>
      <c r="N535" s="161"/>
      <c r="U535" s="161"/>
      <c r="AB535" s="161"/>
      <c r="AG535" s="161"/>
    </row>
    <row r="536" spans="12:33" ht="14.25" customHeight="1">
      <c r="L536" s="160"/>
      <c r="N536" s="161"/>
      <c r="U536" s="161"/>
      <c r="AB536" s="161"/>
      <c r="AG536" s="161"/>
    </row>
    <row r="537" spans="12:33" ht="14.25" customHeight="1">
      <c r="L537" s="160"/>
      <c r="N537" s="161"/>
      <c r="U537" s="161"/>
      <c r="AB537" s="161"/>
      <c r="AG537" s="161"/>
    </row>
    <row r="538" spans="12:33" ht="14.25" customHeight="1">
      <c r="L538" s="160"/>
      <c r="N538" s="161"/>
      <c r="U538" s="161"/>
      <c r="AB538" s="161"/>
      <c r="AG538" s="161"/>
    </row>
    <row r="539" spans="12:33" ht="14.25" customHeight="1">
      <c r="L539" s="160"/>
      <c r="N539" s="161"/>
      <c r="U539" s="161"/>
      <c r="AB539" s="161"/>
      <c r="AG539" s="161"/>
    </row>
    <row r="540" spans="12:33" ht="14.25" customHeight="1">
      <c r="L540" s="160"/>
      <c r="N540" s="161"/>
      <c r="U540" s="161"/>
      <c r="AB540" s="161"/>
      <c r="AG540" s="161"/>
    </row>
    <row r="541" spans="12:33" ht="14.25" customHeight="1">
      <c r="L541" s="160"/>
      <c r="N541" s="161"/>
      <c r="U541" s="161"/>
      <c r="AB541" s="161"/>
      <c r="AG541" s="161"/>
    </row>
    <row r="542" spans="12:33" ht="14.25" customHeight="1">
      <c r="L542" s="160"/>
      <c r="N542" s="161"/>
      <c r="U542" s="161"/>
      <c r="AB542" s="161"/>
      <c r="AG542" s="161"/>
    </row>
    <row r="543" spans="12:33" ht="14.25" customHeight="1">
      <c r="L543" s="160"/>
      <c r="N543" s="161"/>
      <c r="U543" s="161"/>
      <c r="AB543" s="161"/>
      <c r="AG543" s="161"/>
    </row>
    <row r="544" spans="12:33" ht="14.25" customHeight="1">
      <c r="L544" s="160"/>
      <c r="N544" s="161"/>
      <c r="U544" s="161"/>
      <c r="AB544" s="161"/>
      <c r="AG544" s="161"/>
    </row>
    <row r="545" spans="12:33" ht="14.25" customHeight="1">
      <c r="L545" s="160"/>
      <c r="N545" s="161"/>
      <c r="U545" s="161"/>
      <c r="AB545" s="161"/>
      <c r="AG545" s="161"/>
    </row>
    <row r="546" spans="12:33" ht="14.25" customHeight="1">
      <c r="L546" s="160"/>
      <c r="N546" s="161"/>
      <c r="U546" s="161"/>
      <c r="AB546" s="161"/>
      <c r="AG546" s="161"/>
    </row>
    <row r="547" spans="12:33" ht="14.25" customHeight="1">
      <c r="L547" s="160"/>
      <c r="N547" s="161"/>
      <c r="U547" s="161"/>
      <c r="AB547" s="161"/>
      <c r="AG547" s="161"/>
    </row>
    <row r="548" spans="12:33" ht="14.25" customHeight="1">
      <c r="L548" s="160"/>
      <c r="N548" s="161"/>
      <c r="U548" s="161"/>
      <c r="AB548" s="161"/>
      <c r="AG548" s="161"/>
    </row>
    <row r="549" spans="12:33" ht="14.25" customHeight="1">
      <c r="L549" s="160"/>
      <c r="N549" s="161"/>
      <c r="U549" s="161"/>
      <c r="AB549" s="161"/>
      <c r="AG549" s="161"/>
    </row>
    <row r="550" spans="12:33" ht="14.25" customHeight="1">
      <c r="L550" s="160"/>
      <c r="N550" s="161"/>
      <c r="U550" s="161"/>
      <c r="AB550" s="161"/>
      <c r="AG550" s="161"/>
    </row>
    <row r="551" spans="12:33" ht="14.25" customHeight="1">
      <c r="L551" s="160"/>
      <c r="N551" s="161"/>
      <c r="U551" s="161"/>
      <c r="AB551" s="161"/>
      <c r="AG551" s="161"/>
    </row>
    <row r="552" spans="12:33" ht="14.25" customHeight="1">
      <c r="L552" s="160"/>
      <c r="N552" s="161"/>
      <c r="U552" s="161"/>
      <c r="AB552" s="161"/>
      <c r="AG552" s="161"/>
    </row>
    <row r="553" spans="12:33" ht="14.25" customHeight="1">
      <c r="L553" s="160"/>
      <c r="N553" s="161"/>
      <c r="U553" s="161"/>
      <c r="AB553" s="161"/>
      <c r="AG553" s="161"/>
    </row>
    <row r="554" spans="12:33" ht="14.25" customHeight="1">
      <c r="L554" s="160"/>
      <c r="N554" s="161"/>
      <c r="U554" s="161"/>
      <c r="AB554" s="161"/>
      <c r="AG554" s="161"/>
    </row>
    <row r="555" spans="12:33" ht="14.25" customHeight="1">
      <c r="L555" s="160"/>
      <c r="N555" s="161"/>
      <c r="U555" s="161"/>
      <c r="AB555" s="161"/>
      <c r="AG555" s="161"/>
    </row>
    <row r="556" spans="12:33" ht="14.25" customHeight="1">
      <c r="L556" s="160"/>
      <c r="N556" s="161"/>
      <c r="U556" s="161"/>
      <c r="AB556" s="161"/>
      <c r="AG556" s="161"/>
    </row>
    <row r="557" spans="12:33" ht="14.25" customHeight="1">
      <c r="L557" s="160"/>
      <c r="N557" s="161"/>
      <c r="U557" s="161"/>
      <c r="AB557" s="161"/>
      <c r="AG557" s="161"/>
    </row>
    <row r="558" spans="12:33" ht="14.25" customHeight="1">
      <c r="L558" s="160"/>
      <c r="N558" s="161"/>
      <c r="U558" s="161"/>
      <c r="AB558" s="161"/>
      <c r="AG558" s="161"/>
    </row>
    <row r="559" spans="12:33" ht="14.25" customHeight="1">
      <c r="L559" s="160"/>
      <c r="N559" s="161"/>
      <c r="U559" s="161"/>
      <c r="AB559" s="161"/>
      <c r="AG559" s="161"/>
    </row>
    <row r="560" spans="12:33" ht="14.25" customHeight="1">
      <c r="L560" s="160"/>
      <c r="N560" s="161"/>
      <c r="U560" s="161"/>
      <c r="AB560" s="161"/>
      <c r="AG560" s="161"/>
    </row>
    <row r="561" spans="12:33" ht="14.25" customHeight="1">
      <c r="L561" s="160"/>
      <c r="N561" s="161"/>
      <c r="U561" s="161"/>
      <c r="AB561" s="161"/>
      <c r="AG561" s="161"/>
    </row>
    <row r="562" spans="12:33" ht="14.25" customHeight="1">
      <c r="L562" s="160"/>
      <c r="N562" s="161"/>
      <c r="U562" s="161"/>
      <c r="AB562" s="161"/>
      <c r="AG562" s="161"/>
    </row>
    <row r="563" spans="12:33" ht="14.25" customHeight="1">
      <c r="L563" s="160"/>
      <c r="N563" s="161"/>
      <c r="U563" s="161"/>
      <c r="AB563" s="161"/>
      <c r="AG563" s="161"/>
    </row>
    <row r="564" spans="12:33" ht="14.25" customHeight="1">
      <c r="L564" s="160"/>
      <c r="N564" s="161"/>
      <c r="U564" s="161"/>
      <c r="AB564" s="161"/>
      <c r="AG564" s="161"/>
    </row>
    <row r="565" spans="12:33" ht="14.25" customHeight="1">
      <c r="L565" s="160"/>
      <c r="N565" s="161"/>
      <c r="U565" s="161"/>
      <c r="AB565" s="161"/>
      <c r="AG565" s="161"/>
    </row>
    <row r="566" spans="12:33" ht="14.25" customHeight="1">
      <c r="L566" s="160"/>
      <c r="N566" s="161"/>
      <c r="U566" s="161"/>
      <c r="AB566" s="161"/>
      <c r="AG566" s="161"/>
    </row>
    <row r="567" spans="12:33" ht="14.25" customHeight="1">
      <c r="L567" s="160"/>
      <c r="N567" s="161"/>
      <c r="U567" s="161"/>
      <c r="AB567" s="161"/>
      <c r="AG567" s="161"/>
    </row>
    <row r="568" spans="12:33" ht="14.25" customHeight="1">
      <c r="L568" s="160"/>
      <c r="N568" s="161"/>
      <c r="U568" s="161"/>
      <c r="AB568" s="161"/>
      <c r="AG568" s="161"/>
    </row>
    <row r="569" spans="12:33" ht="14.25" customHeight="1">
      <c r="L569" s="160"/>
      <c r="N569" s="161"/>
      <c r="U569" s="161"/>
      <c r="AB569" s="161"/>
      <c r="AG569" s="161"/>
    </row>
    <row r="570" spans="12:33" ht="14.25" customHeight="1">
      <c r="L570" s="160"/>
      <c r="N570" s="161"/>
      <c r="U570" s="161"/>
      <c r="AB570" s="161"/>
      <c r="AG570" s="161"/>
    </row>
    <row r="571" spans="12:33" ht="14.25" customHeight="1">
      <c r="L571" s="160"/>
      <c r="N571" s="161"/>
      <c r="U571" s="161"/>
      <c r="AB571" s="161"/>
      <c r="AG571" s="161"/>
    </row>
    <row r="572" spans="12:33" ht="14.25" customHeight="1">
      <c r="L572" s="160"/>
      <c r="N572" s="161"/>
      <c r="U572" s="161"/>
      <c r="AB572" s="161"/>
      <c r="AG572" s="161"/>
    </row>
    <row r="573" spans="12:33" ht="14.25" customHeight="1">
      <c r="L573" s="160"/>
      <c r="N573" s="161"/>
      <c r="U573" s="161"/>
      <c r="AB573" s="161"/>
      <c r="AG573" s="161"/>
    </row>
    <row r="574" spans="12:33" ht="14.25" customHeight="1">
      <c r="L574" s="160"/>
      <c r="N574" s="161"/>
      <c r="U574" s="161"/>
      <c r="AB574" s="161"/>
      <c r="AG574" s="161"/>
    </row>
    <row r="575" spans="12:33" ht="14.25" customHeight="1">
      <c r="L575" s="160"/>
      <c r="N575" s="161"/>
      <c r="U575" s="161"/>
      <c r="AB575" s="161"/>
      <c r="AG575" s="161"/>
    </row>
    <row r="576" spans="12:33" ht="14.25" customHeight="1">
      <c r="L576" s="160"/>
      <c r="N576" s="161"/>
      <c r="U576" s="161"/>
      <c r="AB576" s="161"/>
      <c r="AG576" s="161"/>
    </row>
    <row r="577" spans="12:33" ht="14.25" customHeight="1">
      <c r="L577" s="160"/>
      <c r="N577" s="161"/>
      <c r="U577" s="161"/>
      <c r="AB577" s="161"/>
      <c r="AG577" s="161"/>
    </row>
    <row r="578" spans="12:33" ht="14.25" customHeight="1">
      <c r="L578" s="160"/>
      <c r="N578" s="161"/>
      <c r="U578" s="161"/>
      <c r="AB578" s="161"/>
      <c r="AG578" s="161"/>
    </row>
    <row r="579" spans="12:33" ht="14.25" customHeight="1">
      <c r="L579" s="160"/>
      <c r="N579" s="161"/>
      <c r="U579" s="161"/>
      <c r="AB579" s="161"/>
      <c r="AG579" s="161"/>
    </row>
    <row r="580" spans="12:33" ht="14.25" customHeight="1">
      <c r="L580" s="160"/>
      <c r="N580" s="161"/>
      <c r="U580" s="161"/>
      <c r="AB580" s="161"/>
      <c r="AG580" s="161"/>
    </row>
    <row r="581" spans="12:33" ht="14.25" customHeight="1">
      <c r="L581" s="160"/>
      <c r="N581" s="161"/>
      <c r="U581" s="161"/>
      <c r="AB581" s="161"/>
      <c r="AG581" s="161"/>
    </row>
    <row r="582" spans="12:33" ht="14.25" customHeight="1">
      <c r="L582" s="160"/>
      <c r="N582" s="161"/>
      <c r="U582" s="161"/>
      <c r="AB582" s="161"/>
      <c r="AG582" s="161"/>
    </row>
    <row r="583" spans="12:33" ht="14.25" customHeight="1">
      <c r="L583" s="160"/>
      <c r="N583" s="161"/>
      <c r="U583" s="161"/>
      <c r="AB583" s="161"/>
      <c r="AG583" s="161"/>
    </row>
    <row r="584" spans="12:33" ht="14.25" customHeight="1">
      <c r="L584" s="160"/>
      <c r="N584" s="161"/>
      <c r="U584" s="161"/>
      <c r="AB584" s="161"/>
      <c r="AG584" s="161"/>
    </row>
    <row r="585" spans="12:33" ht="14.25" customHeight="1">
      <c r="L585" s="160"/>
      <c r="N585" s="161"/>
      <c r="U585" s="161"/>
      <c r="AB585" s="161"/>
      <c r="AG585" s="161"/>
    </row>
    <row r="586" spans="12:33" ht="14.25" customHeight="1">
      <c r="L586" s="160"/>
      <c r="N586" s="161"/>
      <c r="U586" s="161"/>
      <c r="AB586" s="161"/>
      <c r="AG586" s="161"/>
    </row>
    <row r="587" spans="12:33" ht="14.25" customHeight="1">
      <c r="L587" s="160"/>
      <c r="N587" s="161"/>
      <c r="U587" s="161"/>
      <c r="AB587" s="161"/>
      <c r="AG587" s="161"/>
    </row>
    <row r="588" spans="12:33" ht="14.25" customHeight="1">
      <c r="L588" s="160"/>
      <c r="N588" s="161"/>
      <c r="U588" s="161"/>
      <c r="AB588" s="161"/>
      <c r="AG588" s="161"/>
    </row>
    <row r="589" spans="12:33" ht="14.25" customHeight="1">
      <c r="L589" s="160"/>
      <c r="N589" s="161"/>
      <c r="U589" s="161"/>
      <c r="AB589" s="161"/>
      <c r="AG589" s="161"/>
    </row>
    <row r="590" spans="12:33" ht="14.25" customHeight="1">
      <c r="L590" s="160"/>
      <c r="N590" s="161"/>
      <c r="U590" s="161"/>
      <c r="AB590" s="161"/>
      <c r="AG590" s="161"/>
    </row>
    <row r="591" spans="12:33" ht="14.25" customHeight="1">
      <c r="L591" s="160"/>
      <c r="N591" s="161"/>
      <c r="U591" s="161"/>
      <c r="AB591" s="161"/>
      <c r="AG591" s="161"/>
    </row>
    <row r="592" spans="12:33" ht="14.25" customHeight="1">
      <c r="L592" s="160"/>
      <c r="N592" s="161"/>
      <c r="U592" s="161"/>
      <c r="AB592" s="161"/>
      <c r="AG592" s="161"/>
    </row>
    <row r="593" spans="12:33" ht="14.25" customHeight="1">
      <c r="L593" s="160"/>
      <c r="N593" s="161"/>
      <c r="U593" s="161"/>
      <c r="AB593" s="161"/>
      <c r="AG593" s="161"/>
    </row>
    <row r="594" spans="12:33" ht="14.25" customHeight="1">
      <c r="L594" s="160"/>
      <c r="N594" s="161"/>
      <c r="U594" s="161"/>
      <c r="AB594" s="161"/>
      <c r="AG594" s="161"/>
    </row>
    <row r="595" spans="12:33" ht="14.25" customHeight="1">
      <c r="L595" s="160"/>
      <c r="N595" s="161"/>
      <c r="U595" s="161"/>
      <c r="AB595" s="161"/>
      <c r="AG595" s="161"/>
    </row>
    <row r="596" spans="12:33" ht="14.25" customHeight="1">
      <c r="L596" s="160"/>
      <c r="N596" s="161"/>
      <c r="U596" s="161"/>
      <c r="AB596" s="161"/>
      <c r="AG596" s="161"/>
    </row>
    <row r="597" spans="12:33" ht="14.25" customHeight="1">
      <c r="L597" s="160"/>
      <c r="N597" s="161"/>
      <c r="U597" s="161"/>
      <c r="AB597" s="161"/>
      <c r="AG597" s="161"/>
    </row>
    <row r="598" spans="12:33" ht="14.25" customHeight="1">
      <c r="L598" s="160"/>
      <c r="N598" s="161"/>
      <c r="U598" s="161"/>
      <c r="AB598" s="161"/>
      <c r="AG598" s="161"/>
    </row>
    <row r="599" spans="12:33" ht="14.25" customHeight="1">
      <c r="L599" s="160"/>
      <c r="N599" s="161"/>
      <c r="U599" s="161"/>
      <c r="AB599" s="161"/>
      <c r="AG599" s="161"/>
    </row>
    <row r="600" spans="12:33" ht="14.25" customHeight="1">
      <c r="L600" s="160"/>
      <c r="N600" s="161"/>
      <c r="U600" s="161"/>
      <c r="AB600" s="161"/>
      <c r="AG600" s="161"/>
    </row>
    <row r="601" spans="12:33" ht="14.25" customHeight="1">
      <c r="L601" s="160"/>
      <c r="N601" s="161"/>
      <c r="U601" s="161"/>
      <c r="AB601" s="161"/>
      <c r="AG601" s="161"/>
    </row>
    <row r="602" spans="12:33" ht="14.25" customHeight="1">
      <c r="L602" s="160"/>
      <c r="N602" s="161"/>
      <c r="U602" s="161"/>
      <c r="AB602" s="161"/>
      <c r="AG602" s="161"/>
    </row>
    <row r="603" spans="12:33" ht="14.25" customHeight="1">
      <c r="L603" s="160"/>
      <c r="N603" s="161"/>
      <c r="U603" s="161"/>
      <c r="AB603" s="161"/>
      <c r="AG603" s="161"/>
    </row>
    <row r="604" spans="12:33" ht="14.25" customHeight="1">
      <c r="L604" s="160"/>
      <c r="N604" s="161"/>
      <c r="U604" s="161"/>
      <c r="AB604" s="161"/>
      <c r="AG604" s="161"/>
    </row>
    <row r="605" spans="12:33" ht="14.25" customHeight="1">
      <c r="L605" s="160"/>
      <c r="N605" s="161"/>
      <c r="U605" s="161"/>
      <c r="AB605" s="161"/>
      <c r="AG605" s="161"/>
    </row>
    <row r="606" spans="12:33" ht="14.25" customHeight="1">
      <c r="L606" s="160"/>
      <c r="N606" s="161"/>
      <c r="U606" s="161"/>
      <c r="AB606" s="161"/>
      <c r="AG606" s="161"/>
    </row>
    <row r="607" spans="12:33" ht="14.25" customHeight="1">
      <c r="L607" s="160"/>
      <c r="N607" s="161"/>
      <c r="U607" s="161"/>
      <c r="AB607" s="161"/>
      <c r="AG607" s="161"/>
    </row>
    <row r="608" spans="12:33" ht="14.25" customHeight="1">
      <c r="L608" s="160"/>
      <c r="N608" s="161"/>
      <c r="U608" s="161"/>
      <c r="AB608" s="161"/>
      <c r="AG608" s="161"/>
    </row>
    <row r="609" spans="12:33" ht="14.25" customHeight="1">
      <c r="L609" s="160"/>
      <c r="N609" s="161"/>
      <c r="U609" s="161"/>
      <c r="AB609" s="161"/>
      <c r="AG609" s="161"/>
    </row>
    <row r="610" spans="12:33" ht="14.25" customHeight="1">
      <c r="L610" s="160"/>
      <c r="N610" s="161"/>
      <c r="U610" s="161"/>
      <c r="AB610" s="161"/>
      <c r="AG610" s="161"/>
    </row>
    <row r="611" spans="12:33" ht="14.25" customHeight="1">
      <c r="L611" s="160"/>
      <c r="N611" s="161"/>
      <c r="U611" s="161"/>
      <c r="AB611" s="161"/>
      <c r="AG611" s="161"/>
    </row>
    <row r="612" spans="12:33" ht="14.25" customHeight="1">
      <c r="L612" s="160"/>
      <c r="N612" s="161"/>
      <c r="U612" s="161"/>
      <c r="AB612" s="161"/>
      <c r="AG612" s="161"/>
    </row>
    <row r="613" spans="12:33" ht="14.25" customHeight="1">
      <c r="L613" s="160"/>
      <c r="N613" s="161"/>
      <c r="U613" s="161"/>
      <c r="AB613" s="161"/>
      <c r="AG613" s="161"/>
    </row>
    <row r="614" spans="12:33" ht="14.25" customHeight="1">
      <c r="L614" s="160"/>
      <c r="N614" s="161"/>
      <c r="U614" s="161"/>
      <c r="AB614" s="161"/>
      <c r="AG614" s="161"/>
    </row>
    <row r="615" spans="12:33" ht="14.25" customHeight="1">
      <c r="L615" s="160"/>
      <c r="N615" s="161"/>
      <c r="U615" s="161"/>
      <c r="AB615" s="161"/>
      <c r="AG615" s="161"/>
    </row>
    <row r="616" spans="12:33" ht="14.25" customHeight="1">
      <c r="L616" s="160"/>
      <c r="N616" s="161"/>
      <c r="U616" s="161"/>
      <c r="AB616" s="161"/>
      <c r="AG616" s="161"/>
    </row>
    <row r="617" spans="12:33" ht="14.25" customHeight="1">
      <c r="L617" s="160"/>
      <c r="N617" s="161"/>
      <c r="U617" s="161"/>
      <c r="AB617" s="161"/>
      <c r="AG617" s="161"/>
    </row>
    <row r="618" spans="12:33" ht="14.25" customHeight="1">
      <c r="L618" s="160"/>
      <c r="N618" s="161"/>
      <c r="U618" s="161"/>
      <c r="AB618" s="161"/>
      <c r="AG618" s="161"/>
    </row>
    <row r="619" spans="12:33" ht="14.25" customHeight="1">
      <c r="L619" s="160"/>
      <c r="N619" s="161"/>
      <c r="U619" s="161"/>
      <c r="AB619" s="161"/>
      <c r="AG619" s="161"/>
    </row>
    <row r="620" spans="12:33" ht="14.25" customHeight="1">
      <c r="L620" s="160"/>
      <c r="N620" s="161"/>
      <c r="U620" s="161"/>
      <c r="AB620" s="161"/>
      <c r="AG620" s="161"/>
    </row>
    <row r="621" spans="12:33" ht="14.25" customHeight="1">
      <c r="L621" s="160"/>
      <c r="N621" s="161"/>
      <c r="U621" s="161"/>
      <c r="AB621" s="161"/>
      <c r="AG621" s="161"/>
    </row>
    <row r="622" spans="12:33" ht="14.25" customHeight="1">
      <c r="L622" s="160"/>
      <c r="N622" s="161"/>
      <c r="U622" s="161"/>
      <c r="AB622" s="161"/>
      <c r="AG622" s="161"/>
    </row>
    <row r="623" spans="12:33" ht="14.25" customHeight="1">
      <c r="L623" s="160"/>
      <c r="N623" s="161"/>
      <c r="U623" s="161"/>
      <c r="AB623" s="161"/>
      <c r="AG623" s="161"/>
    </row>
    <row r="624" spans="12:33" ht="14.25" customHeight="1">
      <c r="L624" s="160"/>
      <c r="N624" s="161"/>
      <c r="U624" s="161"/>
      <c r="AB624" s="161"/>
      <c r="AG624" s="161"/>
    </row>
    <row r="625" spans="12:33" ht="14.25" customHeight="1">
      <c r="L625" s="160"/>
      <c r="N625" s="161"/>
      <c r="U625" s="161"/>
      <c r="AB625" s="161"/>
      <c r="AG625" s="161"/>
    </row>
    <row r="626" spans="12:33" ht="14.25" customHeight="1">
      <c r="L626" s="160"/>
      <c r="N626" s="161"/>
      <c r="U626" s="161"/>
      <c r="AB626" s="161"/>
      <c r="AG626" s="161"/>
    </row>
    <row r="627" spans="12:33" ht="14.25" customHeight="1">
      <c r="L627" s="160"/>
      <c r="N627" s="161"/>
      <c r="U627" s="161"/>
      <c r="AB627" s="161"/>
      <c r="AG627" s="161"/>
    </row>
    <row r="628" spans="12:33" ht="14.25" customHeight="1">
      <c r="L628" s="160"/>
      <c r="N628" s="161"/>
      <c r="U628" s="161"/>
      <c r="AB628" s="161"/>
      <c r="AG628" s="161"/>
    </row>
    <row r="629" spans="12:33" ht="14.25" customHeight="1">
      <c r="L629" s="160"/>
      <c r="N629" s="161"/>
      <c r="U629" s="161"/>
      <c r="AB629" s="161"/>
      <c r="AG629" s="161"/>
    </row>
    <row r="630" spans="12:33" ht="14.25" customHeight="1">
      <c r="L630" s="160"/>
      <c r="N630" s="161"/>
      <c r="U630" s="161"/>
      <c r="AB630" s="161"/>
      <c r="AG630" s="161"/>
    </row>
    <row r="631" spans="12:33" ht="14.25" customHeight="1">
      <c r="L631" s="160"/>
      <c r="N631" s="161"/>
      <c r="U631" s="161"/>
      <c r="AB631" s="161"/>
      <c r="AG631" s="161"/>
    </row>
    <row r="632" spans="12:33" ht="14.25" customHeight="1">
      <c r="L632" s="160"/>
      <c r="N632" s="161"/>
      <c r="U632" s="161"/>
      <c r="AB632" s="161"/>
      <c r="AG632" s="161"/>
    </row>
    <row r="633" spans="12:33" ht="14.25" customHeight="1">
      <c r="L633" s="160"/>
      <c r="N633" s="161"/>
      <c r="U633" s="161"/>
      <c r="AB633" s="161"/>
      <c r="AG633" s="161"/>
    </row>
    <row r="634" spans="12:33" ht="14.25" customHeight="1">
      <c r="L634" s="160"/>
      <c r="N634" s="161"/>
      <c r="U634" s="161"/>
      <c r="AB634" s="161"/>
      <c r="AG634" s="161"/>
    </row>
    <row r="635" spans="12:33" ht="14.25" customHeight="1">
      <c r="L635" s="160"/>
      <c r="N635" s="161"/>
      <c r="U635" s="161"/>
      <c r="AB635" s="161"/>
      <c r="AG635" s="161"/>
    </row>
    <row r="636" spans="12:33" ht="14.25" customHeight="1">
      <c r="L636" s="160"/>
      <c r="N636" s="161"/>
      <c r="U636" s="161"/>
      <c r="AB636" s="161"/>
      <c r="AG636" s="161"/>
    </row>
    <row r="637" spans="12:33" ht="14.25" customHeight="1">
      <c r="L637" s="160"/>
      <c r="N637" s="161"/>
      <c r="U637" s="161"/>
      <c r="AB637" s="161"/>
      <c r="AG637" s="161"/>
    </row>
    <row r="638" spans="12:33" ht="14.25" customHeight="1">
      <c r="L638" s="160"/>
      <c r="N638" s="161"/>
      <c r="U638" s="161"/>
      <c r="AB638" s="161"/>
      <c r="AG638" s="161"/>
    </row>
    <row r="639" spans="12:33" ht="14.25" customHeight="1">
      <c r="L639" s="160"/>
      <c r="N639" s="161"/>
      <c r="U639" s="161"/>
      <c r="AB639" s="161"/>
      <c r="AG639" s="161"/>
    </row>
    <row r="640" spans="12:33" ht="14.25" customHeight="1">
      <c r="L640" s="160"/>
      <c r="N640" s="161"/>
      <c r="U640" s="161"/>
      <c r="AB640" s="161"/>
      <c r="AG640" s="161"/>
    </row>
    <row r="641" spans="12:33" ht="14.25" customHeight="1">
      <c r="L641" s="160"/>
      <c r="N641" s="161"/>
      <c r="U641" s="161"/>
      <c r="AB641" s="161"/>
      <c r="AG641" s="161"/>
    </row>
    <row r="642" spans="12:33" ht="14.25" customHeight="1">
      <c r="L642" s="160"/>
      <c r="N642" s="161"/>
      <c r="U642" s="161"/>
      <c r="AB642" s="161"/>
      <c r="AG642" s="161"/>
    </row>
    <row r="643" spans="12:33" ht="14.25" customHeight="1">
      <c r="L643" s="160"/>
      <c r="N643" s="161"/>
      <c r="U643" s="161"/>
      <c r="AB643" s="161"/>
      <c r="AG643" s="161"/>
    </row>
    <row r="644" spans="12:33" ht="14.25" customHeight="1">
      <c r="L644" s="160"/>
      <c r="N644" s="161"/>
      <c r="U644" s="161"/>
      <c r="AB644" s="161"/>
      <c r="AG644" s="161"/>
    </row>
    <row r="645" spans="12:33" ht="14.25" customHeight="1">
      <c r="L645" s="160"/>
      <c r="N645" s="161"/>
      <c r="U645" s="161"/>
      <c r="AB645" s="161"/>
      <c r="AG645" s="161"/>
    </row>
    <row r="646" spans="12:33" ht="14.25" customHeight="1">
      <c r="L646" s="160"/>
      <c r="N646" s="161"/>
      <c r="U646" s="161"/>
      <c r="AB646" s="161"/>
      <c r="AG646" s="161"/>
    </row>
    <row r="647" spans="12:33" ht="14.25" customHeight="1">
      <c r="L647" s="160"/>
      <c r="N647" s="161"/>
      <c r="U647" s="161"/>
      <c r="AB647" s="161"/>
      <c r="AG647" s="161"/>
    </row>
    <row r="648" spans="12:33" ht="14.25" customHeight="1">
      <c r="L648" s="160"/>
      <c r="N648" s="161"/>
      <c r="U648" s="161"/>
      <c r="AB648" s="161"/>
      <c r="AG648" s="161"/>
    </row>
    <row r="649" spans="12:33" ht="14.25" customHeight="1">
      <c r="L649" s="160"/>
      <c r="N649" s="161"/>
      <c r="U649" s="161"/>
      <c r="AB649" s="161"/>
      <c r="AG649" s="161"/>
    </row>
    <row r="650" spans="12:33" ht="14.25" customHeight="1">
      <c r="L650" s="160"/>
      <c r="N650" s="161"/>
      <c r="U650" s="161"/>
      <c r="AB650" s="161"/>
      <c r="AG650" s="161"/>
    </row>
    <row r="651" spans="12:33" ht="14.25" customHeight="1">
      <c r="L651" s="160"/>
      <c r="N651" s="161"/>
      <c r="U651" s="161"/>
      <c r="AB651" s="161"/>
      <c r="AG651" s="161"/>
    </row>
    <row r="652" spans="12:33" ht="14.25" customHeight="1">
      <c r="L652" s="160"/>
      <c r="N652" s="161"/>
      <c r="U652" s="161"/>
      <c r="AB652" s="161"/>
      <c r="AG652" s="161"/>
    </row>
    <row r="653" spans="12:33" ht="14.25" customHeight="1">
      <c r="L653" s="160"/>
      <c r="N653" s="161"/>
      <c r="U653" s="161"/>
      <c r="AB653" s="161"/>
      <c r="AG653" s="161"/>
    </row>
    <row r="654" spans="12:33" ht="14.25" customHeight="1">
      <c r="L654" s="160"/>
      <c r="N654" s="161"/>
      <c r="U654" s="161"/>
      <c r="AB654" s="161"/>
      <c r="AG654" s="161"/>
    </row>
    <row r="655" spans="12:33" ht="14.25" customHeight="1">
      <c r="L655" s="160"/>
      <c r="N655" s="161"/>
      <c r="U655" s="161"/>
      <c r="AB655" s="161"/>
      <c r="AG655" s="161"/>
    </row>
    <row r="656" spans="12:33" ht="14.25" customHeight="1">
      <c r="L656" s="160"/>
      <c r="N656" s="161"/>
      <c r="U656" s="161"/>
      <c r="AB656" s="161"/>
      <c r="AG656" s="161"/>
    </row>
    <row r="657" spans="12:33" ht="14.25" customHeight="1">
      <c r="L657" s="160"/>
      <c r="N657" s="161"/>
      <c r="U657" s="161"/>
      <c r="AB657" s="161"/>
      <c r="AG657" s="161"/>
    </row>
    <row r="658" spans="12:33" ht="14.25" customHeight="1">
      <c r="L658" s="160"/>
      <c r="N658" s="161"/>
      <c r="U658" s="161"/>
      <c r="AB658" s="161"/>
      <c r="AG658" s="161"/>
    </row>
    <row r="659" spans="12:33" ht="14.25" customHeight="1">
      <c r="L659" s="160"/>
      <c r="N659" s="161"/>
      <c r="U659" s="161"/>
      <c r="AB659" s="161"/>
      <c r="AG659" s="161"/>
    </row>
    <row r="660" spans="12:33" ht="14.25" customHeight="1">
      <c r="L660" s="160"/>
      <c r="N660" s="161"/>
      <c r="U660" s="161"/>
      <c r="AB660" s="161"/>
      <c r="AG660" s="161"/>
    </row>
    <row r="661" spans="12:33" ht="14.25" customHeight="1">
      <c r="L661" s="160"/>
      <c r="N661" s="161"/>
      <c r="U661" s="161"/>
      <c r="AB661" s="161"/>
      <c r="AG661" s="161"/>
    </row>
    <row r="662" spans="12:33" ht="14.25" customHeight="1">
      <c r="L662" s="160"/>
      <c r="N662" s="161"/>
      <c r="U662" s="161"/>
      <c r="AB662" s="161"/>
      <c r="AG662" s="161"/>
    </row>
    <row r="663" spans="12:33" ht="14.25" customHeight="1">
      <c r="L663" s="160"/>
      <c r="N663" s="161"/>
      <c r="U663" s="161"/>
      <c r="AB663" s="161"/>
      <c r="AG663" s="161"/>
    </row>
    <row r="664" spans="12:33" ht="14.25" customHeight="1">
      <c r="L664" s="160"/>
      <c r="N664" s="161"/>
      <c r="U664" s="161"/>
      <c r="AB664" s="161"/>
      <c r="AG664" s="161"/>
    </row>
    <row r="665" spans="12:33" ht="14.25" customHeight="1">
      <c r="L665" s="160"/>
      <c r="N665" s="161"/>
      <c r="U665" s="161"/>
      <c r="AB665" s="161"/>
      <c r="AG665" s="161"/>
    </row>
    <row r="666" spans="12:33" ht="14.25" customHeight="1">
      <c r="L666" s="160"/>
      <c r="N666" s="161"/>
      <c r="U666" s="161"/>
      <c r="AB666" s="161"/>
      <c r="AG666" s="161"/>
    </row>
    <row r="667" spans="12:33" ht="14.25" customHeight="1">
      <c r="L667" s="160"/>
      <c r="N667" s="161"/>
      <c r="U667" s="161"/>
      <c r="AB667" s="161"/>
      <c r="AG667" s="161"/>
    </row>
    <row r="668" spans="12:33" ht="14.25" customHeight="1">
      <c r="L668" s="160"/>
      <c r="N668" s="161"/>
      <c r="U668" s="161"/>
      <c r="AB668" s="161"/>
      <c r="AG668" s="161"/>
    </row>
    <row r="669" spans="12:33" ht="14.25" customHeight="1">
      <c r="L669" s="160"/>
      <c r="N669" s="161"/>
      <c r="U669" s="161"/>
      <c r="AB669" s="161"/>
      <c r="AG669" s="161"/>
    </row>
    <row r="670" spans="12:33" ht="14.25" customHeight="1">
      <c r="L670" s="160"/>
      <c r="N670" s="161"/>
      <c r="U670" s="161"/>
      <c r="AB670" s="161"/>
      <c r="AG670" s="161"/>
    </row>
    <row r="671" spans="12:33" ht="14.25" customHeight="1">
      <c r="L671" s="160"/>
      <c r="N671" s="161"/>
      <c r="U671" s="161"/>
      <c r="AB671" s="161"/>
      <c r="AG671" s="161"/>
    </row>
    <row r="672" spans="12:33" ht="14.25" customHeight="1">
      <c r="L672" s="160"/>
      <c r="N672" s="161"/>
      <c r="U672" s="161"/>
      <c r="AB672" s="161"/>
      <c r="AG672" s="161"/>
    </row>
    <row r="673" spans="12:33" ht="14.25" customHeight="1">
      <c r="L673" s="160"/>
      <c r="N673" s="161"/>
      <c r="U673" s="161"/>
      <c r="AB673" s="161"/>
      <c r="AG673" s="161"/>
    </row>
    <row r="674" spans="12:33" ht="14.25" customHeight="1">
      <c r="L674" s="160"/>
      <c r="N674" s="161"/>
      <c r="U674" s="161"/>
      <c r="AB674" s="161"/>
      <c r="AG674" s="161"/>
    </row>
    <row r="675" spans="12:33" ht="14.25" customHeight="1">
      <c r="L675" s="160"/>
      <c r="N675" s="161"/>
      <c r="U675" s="161"/>
      <c r="AB675" s="161"/>
      <c r="AG675" s="161"/>
    </row>
    <row r="676" spans="12:33" ht="14.25" customHeight="1">
      <c r="L676" s="160"/>
      <c r="N676" s="161"/>
      <c r="U676" s="161"/>
      <c r="AB676" s="161"/>
      <c r="AG676" s="161"/>
    </row>
    <row r="677" spans="12:33" ht="14.25" customHeight="1">
      <c r="L677" s="160"/>
      <c r="N677" s="161"/>
      <c r="U677" s="161"/>
      <c r="AB677" s="161"/>
      <c r="AG677" s="161"/>
    </row>
    <row r="678" spans="12:33" ht="14.25" customHeight="1">
      <c r="L678" s="160"/>
      <c r="N678" s="161"/>
      <c r="U678" s="161"/>
      <c r="AB678" s="161"/>
      <c r="AG678" s="161"/>
    </row>
    <row r="679" spans="12:33" ht="14.25" customHeight="1">
      <c r="L679" s="160"/>
      <c r="N679" s="161"/>
      <c r="U679" s="161"/>
      <c r="AB679" s="161"/>
      <c r="AG679" s="161"/>
    </row>
    <row r="680" spans="12:33" ht="14.25" customHeight="1">
      <c r="L680" s="160"/>
      <c r="N680" s="161"/>
      <c r="U680" s="161"/>
      <c r="AB680" s="161"/>
      <c r="AG680" s="161"/>
    </row>
    <row r="681" spans="12:33" ht="14.25" customHeight="1">
      <c r="L681" s="160"/>
      <c r="N681" s="161"/>
      <c r="U681" s="161"/>
      <c r="AB681" s="161"/>
      <c r="AG681" s="161"/>
    </row>
    <row r="682" spans="12:33" ht="14.25" customHeight="1">
      <c r="L682" s="160"/>
      <c r="N682" s="161"/>
      <c r="U682" s="161"/>
      <c r="AB682" s="161"/>
      <c r="AG682" s="161"/>
    </row>
    <row r="683" spans="12:33" ht="14.25" customHeight="1">
      <c r="L683" s="160"/>
      <c r="N683" s="161"/>
      <c r="U683" s="161"/>
      <c r="AB683" s="161"/>
      <c r="AG683" s="161"/>
    </row>
    <row r="684" spans="12:33" ht="14.25" customHeight="1">
      <c r="L684" s="160"/>
      <c r="N684" s="161"/>
      <c r="U684" s="161"/>
      <c r="AB684" s="161"/>
      <c r="AG684" s="161"/>
    </row>
    <row r="685" spans="12:33" ht="14.25" customHeight="1">
      <c r="L685" s="160"/>
      <c r="N685" s="161"/>
      <c r="U685" s="161"/>
      <c r="AB685" s="161"/>
      <c r="AG685" s="161"/>
    </row>
    <row r="686" spans="12:33" ht="14.25" customHeight="1">
      <c r="L686" s="160"/>
      <c r="N686" s="161"/>
      <c r="U686" s="161"/>
      <c r="AB686" s="161"/>
      <c r="AG686" s="161"/>
    </row>
    <row r="687" spans="12:33" ht="14.25" customHeight="1">
      <c r="L687" s="160"/>
      <c r="N687" s="161"/>
      <c r="U687" s="161"/>
      <c r="AB687" s="161"/>
      <c r="AG687" s="161"/>
    </row>
    <row r="688" spans="12:33" ht="14.25" customHeight="1">
      <c r="L688" s="160"/>
      <c r="N688" s="161"/>
      <c r="U688" s="161"/>
      <c r="AB688" s="161"/>
      <c r="AG688" s="161"/>
    </row>
    <row r="689" spans="12:33" ht="14.25" customHeight="1">
      <c r="L689" s="160"/>
      <c r="N689" s="161"/>
      <c r="U689" s="161"/>
      <c r="AB689" s="161"/>
      <c r="AG689" s="161"/>
    </row>
    <row r="690" spans="12:33" ht="14.25" customHeight="1">
      <c r="L690" s="160"/>
      <c r="N690" s="161"/>
      <c r="U690" s="161"/>
      <c r="AB690" s="161"/>
      <c r="AG690" s="161"/>
    </row>
    <row r="691" spans="12:33" ht="14.25" customHeight="1">
      <c r="L691" s="160"/>
      <c r="N691" s="161"/>
      <c r="U691" s="161"/>
      <c r="AB691" s="161"/>
      <c r="AG691" s="161"/>
    </row>
    <row r="692" spans="12:33" ht="14.25" customHeight="1">
      <c r="L692" s="160"/>
      <c r="N692" s="161"/>
      <c r="U692" s="161"/>
      <c r="AB692" s="161"/>
      <c r="AG692" s="161"/>
    </row>
    <row r="693" spans="12:33" ht="14.25" customHeight="1">
      <c r="L693" s="160"/>
      <c r="N693" s="161"/>
      <c r="U693" s="161"/>
      <c r="AB693" s="161"/>
      <c r="AG693" s="161"/>
    </row>
    <row r="694" spans="12:33" ht="14.25" customHeight="1">
      <c r="L694" s="160"/>
      <c r="N694" s="161"/>
      <c r="U694" s="161"/>
      <c r="AB694" s="161"/>
      <c r="AG694" s="161"/>
    </row>
    <row r="695" spans="12:33" ht="14.25" customHeight="1">
      <c r="L695" s="160"/>
      <c r="N695" s="161"/>
      <c r="U695" s="161"/>
      <c r="AB695" s="161"/>
      <c r="AG695" s="161"/>
    </row>
    <row r="696" spans="12:33" ht="14.25" customHeight="1">
      <c r="L696" s="160"/>
      <c r="N696" s="161"/>
      <c r="U696" s="161"/>
      <c r="AB696" s="161"/>
      <c r="AG696" s="161"/>
    </row>
    <row r="697" spans="12:33" ht="14.25" customHeight="1">
      <c r="L697" s="160"/>
      <c r="N697" s="161"/>
      <c r="U697" s="161"/>
      <c r="AB697" s="161"/>
      <c r="AG697" s="161"/>
    </row>
    <row r="698" spans="12:33" ht="14.25" customHeight="1">
      <c r="L698" s="160"/>
      <c r="N698" s="161"/>
      <c r="U698" s="161"/>
      <c r="AB698" s="161"/>
      <c r="AG698" s="161"/>
    </row>
    <row r="699" spans="12:33" ht="14.25" customHeight="1">
      <c r="L699" s="160"/>
      <c r="N699" s="161"/>
      <c r="U699" s="161"/>
      <c r="AB699" s="161"/>
      <c r="AG699" s="161"/>
    </row>
    <row r="700" spans="12:33" ht="14.25" customHeight="1">
      <c r="L700" s="160"/>
      <c r="N700" s="161"/>
      <c r="U700" s="161"/>
      <c r="AB700" s="161"/>
      <c r="AG700" s="161"/>
    </row>
    <row r="701" spans="12:33" ht="14.25" customHeight="1">
      <c r="L701" s="160"/>
      <c r="N701" s="161"/>
      <c r="U701" s="161"/>
      <c r="AB701" s="161"/>
      <c r="AG701" s="161"/>
    </row>
    <row r="702" spans="12:33" ht="14.25" customHeight="1">
      <c r="L702" s="160"/>
      <c r="N702" s="161"/>
      <c r="U702" s="161"/>
      <c r="AB702" s="161"/>
      <c r="AG702" s="161"/>
    </row>
    <row r="703" spans="12:33" ht="14.25" customHeight="1">
      <c r="L703" s="160"/>
      <c r="N703" s="161"/>
      <c r="U703" s="161"/>
      <c r="AB703" s="161"/>
      <c r="AG703" s="161"/>
    </row>
    <row r="704" spans="12:33" ht="14.25" customHeight="1">
      <c r="L704" s="160"/>
      <c r="N704" s="161"/>
      <c r="U704" s="161"/>
      <c r="AB704" s="161"/>
      <c r="AG704" s="161"/>
    </row>
    <row r="705" spans="12:33" ht="14.25" customHeight="1">
      <c r="L705" s="160"/>
      <c r="N705" s="161"/>
      <c r="U705" s="161"/>
      <c r="AB705" s="161"/>
      <c r="AG705" s="161"/>
    </row>
    <row r="706" spans="12:33" ht="14.25" customHeight="1">
      <c r="L706" s="160"/>
      <c r="N706" s="161"/>
      <c r="U706" s="161"/>
      <c r="AB706" s="161"/>
      <c r="AG706" s="161"/>
    </row>
    <row r="707" spans="12:33" ht="14.25" customHeight="1">
      <c r="L707" s="160"/>
      <c r="N707" s="161"/>
      <c r="U707" s="161"/>
      <c r="AB707" s="161"/>
      <c r="AG707" s="161"/>
    </row>
    <row r="708" spans="12:33" ht="14.25" customHeight="1">
      <c r="L708" s="160"/>
      <c r="N708" s="161"/>
      <c r="U708" s="161"/>
      <c r="AB708" s="161"/>
      <c r="AG708" s="161"/>
    </row>
    <row r="709" spans="12:33" ht="14.25" customHeight="1">
      <c r="L709" s="160"/>
      <c r="N709" s="161"/>
      <c r="U709" s="161"/>
      <c r="AB709" s="161"/>
      <c r="AG709" s="161"/>
    </row>
    <row r="710" spans="12:33" ht="14.25" customHeight="1">
      <c r="L710" s="160"/>
      <c r="N710" s="161"/>
      <c r="U710" s="161"/>
      <c r="AB710" s="161"/>
      <c r="AG710" s="161"/>
    </row>
    <row r="711" spans="12:33" ht="14.25" customHeight="1">
      <c r="L711" s="160"/>
      <c r="N711" s="161"/>
      <c r="U711" s="161"/>
      <c r="AB711" s="161"/>
      <c r="AG711" s="161"/>
    </row>
    <row r="712" spans="12:33" ht="14.25" customHeight="1">
      <c r="L712" s="160"/>
      <c r="N712" s="161"/>
      <c r="U712" s="161"/>
      <c r="AB712" s="161"/>
      <c r="AG712" s="161"/>
    </row>
    <row r="713" spans="12:33" ht="14.25" customHeight="1">
      <c r="L713" s="160"/>
      <c r="N713" s="161"/>
      <c r="U713" s="161"/>
      <c r="AB713" s="161"/>
      <c r="AG713" s="161"/>
    </row>
    <row r="714" spans="12:33" ht="14.25" customHeight="1">
      <c r="L714" s="160"/>
      <c r="N714" s="161"/>
      <c r="U714" s="161"/>
      <c r="AB714" s="161"/>
      <c r="AG714" s="161"/>
    </row>
    <row r="715" spans="12:33" ht="14.25" customHeight="1">
      <c r="L715" s="160"/>
      <c r="N715" s="161"/>
      <c r="U715" s="161"/>
      <c r="AB715" s="161"/>
      <c r="AG715" s="161"/>
    </row>
    <row r="716" spans="12:33" ht="14.25" customHeight="1">
      <c r="L716" s="160"/>
      <c r="N716" s="161"/>
      <c r="U716" s="161"/>
      <c r="AB716" s="161"/>
      <c r="AG716" s="161"/>
    </row>
    <row r="717" spans="12:33" ht="14.25" customHeight="1">
      <c r="L717" s="160"/>
      <c r="N717" s="161"/>
      <c r="U717" s="161"/>
      <c r="AB717" s="161"/>
      <c r="AG717" s="161"/>
    </row>
    <row r="718" spans="12:33" ht="14.25" customHeight="1">
      <c r="L718" s="160"/>
      <c r="N718" s="161"/>
      <c r="U718" s="161"/>
      <c r="AB718" s="161"/>
      <c r="AG718" s="161"/>
    </row>
    <row r="719" spans="12:33" ht="14.25" customHeight="1">
      <c r="L719" s="160"/>
      <c r="N719" s="161"/>
      <c r="U719" s="161"/>
      <c r="AB719" s="161"/>
      <c r="AG719" s="161"/>
    </row>
    <row r="720" spans="12:33" ht="14.25" customHeight="1">
      <c r="L720" s="160"/>
      <c r="N720" s="161"/>
      <c r="U720" s="161"/>
      <c r="AB720" s="161"/>
      <c r="AG720" s="161"/>
    </row>
    <row r="721" spans="12:33" ht="14.25" customHeight="1">
      <c r="L721" s="160"/>
      <c r="N721" s="161"/>
      <c r="U721" s="161"/>
      <c r="AB721" s="161"/>
      <c r="AG721" s="161"/>
    </row>
    <row r="722" spans="12:33" ht="14.25" customHeight="1">
      <c r="L722" s="160"/>
      <c r="N722" s="161"/>
      <c r="U722" s="161"/>
      <c r="AB722" s="161"/>
      <c r="AG722" s="161"/>
    </row>
    <row r="723" spans="12:33" ht="14.25" customHeight="1">
      <c r="L723" s="160"/>
      <c r="N723" s="161"/>
      <c r="U723" s="161"/>
      <c r="AB723" s="161"/>
      <c r="AG723" s="161"/>
    </row>
    <row r="724" spans="12:33" ht="14.25" customHeight="1">
      <c r="L724" s="160"/>
      <c r="N724" s="161"/>
      <c r="U724" s="161"/>
      <c r="AB724" s="161"/>
      <c r="AG724" s="161"/>
    </row>
    <row r="725" spans="12:33" ht="14.25" customHeight="1">
      <c r="L725" s="160"/>
      <c r="N725" s="161"/>
      <c r="U725" s="161"/>
      <c r="AB725" s="161"/>
      <c r="AG725" s="161"/>
    </row>
    <row r="726" spans="12:33" ht="14.25" customHeight="1">
      <c r="L726" s="160"/>
      <c r="N726" s="161"/>
      <c r="U726" s="161"/>
      <c r="AB726" s="161"/>
      <c r="AG726" s="161"/>
    </row>
    <row r="727" spans="12:33" ht="14.25" customHeight="1">
      <c r="L727" s="160"/>
      <c r="N727" s="161"/>
      <c r="U727" s="161"/>
      <c r="AB727" s="161"/>
      <c r="AG727" s="161"/>
    </row>
    <row r="728" spans="12:33" ht="14.25" customHeight="1">
      <c r="L728" s="160"/>
      <c r="N728" s="161"/>
      <c r="U728" s="161"/>
      <c r="AB728" s="161"/>
      <c r="AG728" s="161"/>
    </row>
    <row r="729" spans="12:33" ht="14.25" customHeight="1">
      <c r="L729" s="160"/>
      <c r="N729" s="161"/>
      <c r="U729" s="161"/>
      <c r="AB729" s="161"/>
      <c r="AG729" s="161"/>
    </row>
    <row r="730" spans="12:33" ht="14.25" customHeight="1">
      <c r="L730" s="160"/>
      <c r="N730" s="161"/>
      <c r="U730" s="161"/>
      <c r="AB730" s="161"/>
      <c r="AG730" s="161"/>
    </row>
    <row r="731" spans="12:33" ht="14.25" customHeight="1">
      <c r="L731" s="160"/>
      <c r="N731" s="161"/>
      <c r="U731" s="161"/>
      <c r="AB731" s="161"/>
      <c r="AG731" s="161"/>
    </row>
    <row r="732" spans="12:33" ht="14.25" customHeight="1">
      <c r="L732" s="160"/>
      <c r="N732" s="161"/>
      <c r="U732" s="161"/>
      <c r="AB732" s="161"/>
      <c r="AG732" s="161"/>
    </row>
    <row r="733" spans="12:33" ht="14.25" customHeight="1">
      <c r="L733" s="160"/>
      <c r="N733" s="161"/>
      <c r="U733" s="161"/>
      <c r="AB733" s="161"/>
      <c r="AG733" s="161"/>
    </row>
    <row r="734" spans="12:33" ht="14.25" customHeight="1">
      <c r="L734" s="160"/>
      <c r="N734" s="161"/>
      <c r="U734" s="161"/>
      <c r="AB734" s="161"/>
      <c r="AG734" s="161"/>
    </row>
    <row r="735" spans="12:33" ht="14.25" customHeight="1">
      <c r="L735" s="160"/>
      <c r="N735" s="161"/>
      <c r="U735" s="161"/>
      <c r="AB735" s="161"/>
      <c r="AG735" s="161"/>
    </row>
    <row r="736" spans="12:33" ht="14.25" customHeight="1">
      <c r="L736" s="160"/>
      <c r="N736" s="161"/>
      <c r="U736" s="161"/>
      <c r="AB736" s="161"/>
      <c r="AG736" s="161"/>
    </row>
    <row r="737" spans="12:33" ht="14.25" customHeight="1">
      <c r="L737" s="160"/>
      <c r="N737" s="161"/>
      <c r="U737" s="161"/>
      <c r="AB737" s="161"/>
      <c r="AG737" s="161"/>
    </row>
    <row r="738" spans="12:33" ht="14.25" customHeight="1">
      <c r="L738" s="160"/>
      <c r="N738" s="161"/>
      <c r="U738" s="161"/>
      <c r="AB738" s="161"/>
      <c r="AG738" s="161"/>
    </row>
    <row r="739" spans="12:33" ht="14.25" customHeight="1">
      <c r="L739" s="160"/>
      <c r="N739" s="161"/>
      <c r="U739" s="161"/>
      <c r="AB739" s="161"/>
      <c r="AG739" s="161"/>
    </row>
    <row r="740" spans="12:33" ht="14.25" customHeight="1">
      <c r="L740" s="160"/>
      <c r="N740" s="161"/>
      <c r="U740" s="161"/>
      <c r="AB740" s="161"/>
      <c r="AG740" s="161"/>
    </row>
    <row r="741" spans="12:33" ht="14.25" customHeight="1">
      <c r="L741" s="160"/>
      <c r="N741" s="161"/>
      <c r="U741" s="161"/>
      <c r="AB741" s="161"/>
      <c r="AG741" s="161"/>
    </row>
    <row r="742" spans="12:33" ht="14.25" customHeight="1">
      <c r="L742" s="160"/>
      <c r="N742" s="161"/>
      <c r="U742" s="161"/>
      <c r="AB742" s="161"/>
      <c r="AG742" s="161"/>
    </row>
    <row r="743" spans="12:33" ht="14.25" customHeight="1">
      <c r="L743" s="160"/>
      <c r="N743" s="161"/>
      <c r="U743" s="161"/>
      <c r="AB743" s="161"/>
      <c r="AG743" s="161"/>
    </row>
    <row r="744" spans="12:33" ht="14.25" customHeight="1">
      <c r="L744" s="160"/>
      <c r="N744" s="161"/>
      <c r="U744" s="161"/>
      <c r="AB744" s="161"/>
      <c r="AG744" s="161"/>
    </row>
    <row r="745" spans="12:33" ht="14.25" customHeight="1">
      <c r="L745" s="160"/>
      <c r="N745" s="161"/>
      <c r="U745" s="161"/>
      <c r="AB745" s="161"/>
      <c r="AG745" s="161"/>
    </row>
    <row r="746" spans="12:33" ht="14.25" customHeight="1">
      <c r="L746" s="160"/>
      <c r="N746" s="161"/>
      <c r="U746" s="161"/>
      <c r="AB746" s="161"/>
      <c r="AG746" s="161"/>
    </row>
    <row r="747" spans="12:33" ht="14.25" customHeight="1">
      <c r="L747" s="160"/>
      <c r="N747" s="161"/>
      <c r="U747" s="161"/>
      <c r="AB747" s="161"/>
      <c r="AG747" s="161"/>
    </row>
    <row r="748" spans="12:33" ht="14.25" customHeight="1">
      <c r="L748" s="160"/>
      <c r="N748" s="161"/>
      <c r="U748" s="161"/>
      <c r="AB748" s="161"/>
      <c r="AG748" s="161"/>
    </row>
    <row r="749" spans="12:33" ht="14.25" customHeight="1">
      <c r="L749" s="160"/>
      <c r="N749" s="161"/>
      <c r="U749" s="161"/>
      <c r="AB749" s="161"/>
      <c r="AG749" s="161"/>
    </row>
    <row r="750" spans="12:33" ht="14.25" customHeight="1">
      <c r="L750" s="160"/>
      <c r="N750" s="161"/>
      <c r="U750" s="161"/>
      <c r="AB750" s="161"/>
      <c r="AG750" s="161"/>
    </row>
    <row r="751" spans="12:33" ht="14.25" customHeight="1">
      <c r="L751" s="160"/>
      <c r="N751" s="161"/>
      <c r="U751" s="161"/>
      <c r="AB751" s="161"/>
      <c r="AG751" s="161"/>
    </row>
    <row r="752" spans="12:33" ht="14.25" customHeight="1">
      <c r="L752" s="160"/>
      <c r="N752" s="161"/>
      <c r="U752" s="161"/>
      <c r="AB752" s="161"/>
      <c r="AG752" s="161"/>
    </row>
    <row r="753" spans="12:33" ht="14.25" customHeight="1">
      <c r="L753" s="160"/>
      <c r="N753" s="161"/>
      <c r="U753" s="161"/>
      <c r="AB753" s="161"/>
      <c r="AG753" s="161"/>
    </row>
    <row r="754" spans="12:33" ht="14.25" customHeight="1">
      <c r="L754" s="160"/>
      <c r="N754" s="161"/>
      <c r="U754" s="161"/>
      <c r="AB754" s="161"/>
      <c r="AG754" s="161"/>
    </row>
    <row r="755" spans="12:33" ht="14.25" customHeight="1">
      <c r="L755" s="160"/>
      <c r="N755" s="161"/>
      <c r="U755" s="161"/>
      <c r="AB755" s="161"/>
      <c r="AG755" s="161"/>
    </row>
    <row r="756" spans="12:33" ht="14.25" customHeight="1">
      <c r="L756" s="160"/>
      <c r="N756" s="161"/>
      <c r="U756" s="161"/>
      <c r="AB756" s="161"/>
      <c r="AG756" s="161"/>
    </row>
    <row r="757" spans="12:33" ht="14.25" customHeight="1">
      <c r="L757" s="160"/>
      <c r="N757" s="161"/>
      <c r="U757" s="161"/>
      <c r="AB757" s="161"/>
      <c r="AG757" s="161"/>
    </row>
    <row r="758" spans="12:33" ht="14.25" customHeight="1">
      <c r="L758" s="160"/>
      <c r="N758" s="161"/>
      <c r="U758" s="161"/>
      <c r="AB758" s="161"/>
      <c r="AG758" s="161"/>
    </row>
    <row r="759" spans="12:33" ht="14.25" customHeight="1">
      <c r="L759" s="160"/>
      <c r="N759" s="161"/>
      <c r="U759" s="161"/>
      <c r="AB759" s="161"/>
      <c r="AG759" s="161"/>
    </row>
    <row r="760" spans="12:33" ht="14.25" customHeight="1">
      <c r="L760" s="160"/>
      <c r="N760" s="161"/>
      <c r="U760" s="161"/>
      <c r="AB760" s="161"/>
      <c r="AG760" s="161"/>
    </row>
    <row r="761" spans="12:33" ht="14.25" customHeight="1">
      <c r="L761" s="160"/>
      <c r="N761" s="161"/>
      <c r="U761" s="161"/>
      <c r="AB761" s="161"/>
      <c r="AG761" s="161"/>
    </row>
    <row r="762" spans="12:33" ht="14.25" customHeight="1">
      <c r="L762" s="160"/>
      <c r="N762" s="161"/>
      <c r="U762" s="161"/>
      <c r="AB762" s="161"/>
      <c r="AG762" s="161"/>
    </row>
    <row r="763" spans="12:33" ht="14.25" customHeight="1">
      <c r="L763" s="160"/>
      <c r="N763" s="161"/>
      <c r="U763" s="161"/>
      <c r="AB763" s="161"/>
      <c r="AG763" s="161"/>
    </row>
    <row r="764" spans="12:33" ht="14.25" customHeight="1">
      <c r="L764" s="160"/>
      <c r="N764" s="161"/>
      <c r="U764" s="161"/>
      <c r="AB764" s="161"/>
      <c r="AG764" s="161"/>
    </row>
    <row r="765" spans="12:33" ht="14.25" customHeight="1">
      <c r="L765" s="160"/>
      <c r="N765" s="161"/>
      <c r="U765" s="161"/>
      <c r="AB765" s="161"/>
      <c r="AG765" s="161"/>
    </row>
    <row r="766" spans="12:33" ht="14.25" customHeight="1">
      <c r="L766" s="160"/>
      <c r="N766" s="161"/>
      <c r="U766" s="161"/>
      <c r="AB766" s="161"/>
      <c r="AG766" s="161"/>
    </row>
    <row r="767" spans="12:33" ht="14.25" customHeight="1">
      <c r="L767" s="160"/>
      <c r="N767" s="161"/>
      <c r="U767" s="161"/>
      <c r="AB767" s="161"/>
      <c r="AG767" s="161"/>
    </row>
    <row r="768" spans="12:33" ht="14.25" customHeight="1">
      <c r="L768" s="160"/>
      <c r="N768" s="161"/>
      <c r="U768" s="161"/>
      <c r="AB768" s="161"/>
      <c r="AG768" s="161"/>
    </row>
    <row r="769" spans="12:33" ht="14.25" customHeight="1">
      <c r="L769" s="160"/>
      <c r="N769" s="161"/>
      <c r="U769" s="161"/>
      <c r="AB769" s="161"/>
      <c r="AG769" s="161"/>
    </row>
    <row r="770" spans="12:33" ht="14.25" customHeight="1">
      <c r="L770" s="160"/>
      <c r="N770" s="161"/>
      <c r="U770" s="161"/>
      <c r="AB770" s="161"/>
      <c r="AG770" s="161"/>
    </row>
    <row r="771" spans="12:33" ht="14.25" customHeight="1">
      <c r="L771" s="160"/>
      <c r="N771" s="161"/>
      <c r="U771" s="161"/>
      <c r="AB771" s="161"/>
      <c r="AG771" s="161"/>
    </row>
    <row r="772" spans="12:33" ht="14.25" customHeight="1">
      <c r="L772" s="160"/>
      <c r="N772" s="161"/>
      <c r="U772" s="161"/>
      <c r="AB772" s="161"/>
      <c r="AG772" s="161"/>
    </row>
    <row r="773" spans="12:33" ht="14.25" customHeight="1">
      <c r="L773" s="160"/>
      <c r="N773" s="161"/>
      <c r="U773" s="161"/>
      <c r="AB773" s="161"/>
      <c r="AG773" s="161"/>
    </row>
    <row r="774" spans="12:33" ht="14.25" customHeight="1">
      <c r="L774" s="160"/>
      <c r="N774" s="161"/>
      <c r="U774" s="161"/>
      <c r="AB774" s="161"/>
      <c r="AG774" s="161"/>
    </row>
    <row r="775" spans="12:33" ht="14.25" customHeight="1">
      <c r="L775" s="160"/>
      <c r="N775" s="161"/>
      <c r="U775" s="161"/>
      <c r="AB775" s="161"/>
      <c r="AG775" s="161"/>
    </row>
    <row r="776" spans="12:33" ht="14.25" customHeight="1">
      <c r="L776" s="160"/>
      <c r="N776" s="161"/>
      <c r="U776" s="161"/>
      <c r="AB776" s="161"/>
      <c r="AG776" s="161"/>
    </row>
    <row r="777" spans="12:33" ht="14.25" customHeight="1">
      <c r="L777" s="160"/>
      <c r="N777" s="161"/>
      <c r="U777" s="161"/>
      <c r="AB777" s="161"/>
      <c r="AG777" s="161"/>
    </row>
    <row r="778" spans="12:33" ht="14.25" customHeight="1">
      <c r="L778" s="160"/>
      <c r="N778" s="161"/>
      <c r="U778" s="161"/>
      <c r="AB778" s="161"/>
      <c r="AG778" s="161"/>
    </row>
    <row r="779" spans="12:33" ht="14.25" customHeight="1">
      <c r="L779" s="160"/>
      <c r="N779" s="161"/>
      <c r="U779" s="161"/>
      <c r="AB779" s="161"/>
      <c r="AG779" s="161"/>
    </row>
    <row r="780" spans="12:33" ht="14.25" customHeight="1">
      <c r="L780" s="160"/>
      <c r="N780" s="161"/>
      <c r="U780" s="161"/>
      <c r="AB780" s="161"/>
      <c r="AG780" s="161"/>
    </row>
    <row r="781" spans="12:33" ht="14.25" customHeight="1">
      <c r="L781" s="160"/>
      <c r="N781" s="161"/>
      <c r="U781" s="161"/>
      <c r="AB781" s="161"/>
      <c r="AG781" s="161"/>
    </row>
    <row r="782" spans="12:33" ht="14.25" customHeight="1">
      <c r="L782" s="160"/>
      <c r="N782" s="161"/>
      <c r="U782" s="161"/>
      <c r="AB782" s="161"/>
      <c r="AG782" s="161"/>
    </row>
    <row r="783" spans="12:33" ht="14.25" customHeight="1">
      <c r="L783" s="160"/>
      <c r="N783" s="161"/>
      <c r="U783" s="161"/>
      <c r="AB783" s="161"/>
      <c r="AG783" s="161"/>
    </row>
    <row r="784" spans="12:33" ht="14.25" customHeight="1">
      <c r="L784" s="160"/>
      <c r="N784" s="161"/>
      <c r="U784" s="161"/>
      <c r="AB784" s="161"/>
      <c r="AG784" s="161"/>
    </row>
    <row r="785" spans="12:33" ht="14.25" customHeight="1">
      <c r="L785" s="160"/>
      <c r="N785" s="161"/>
      <c r="U785" s="161"/>
      <c r="AB785" s="161"/>
      <c r="AG785" s="161"/>
    </row>
    <row r="786" spans="12:33" ht="14.25" customHeight="1">
      <c r="L786" s="160"/>
      <c r="N786" s="161"/>
      <c r="U786" s="161"/>
      <c r="AB786" s="161"/>
      <c r="AG786" s="161"/>
    </row>
    <row r="787" spans="12:33" ht="14.25" customHeight="1">
      <c r="L787" s="160"/>
      <c r="N787" s="161"/>
      <c r="U787" s="161"/>
      <c r="AB787" s="161"/>
      <c r="AG787" s="161"/>
    </row>
    <row r="788" spans="12:33" ht="14.25" customHeight="1">
      <c r="L788" s="160"/>
      <c r="N788" s="161"/>
      <c r="U788" s="161"/>
      <c r="AB788" s="161"/>
      <c r="AG788" s="161"/>
    </row>
    <row r="789" spans="12:33" ht="14.25" customHeight="1">
      <c r="L789" s="160"/>
      <c r="N789" s="161"/>
      <c r="U789" s="161"/>
      <c r="AB789" s="161"/>
      <c r="AG789" s="161"/>
    </row>
    <row r="790" spans="12:33" ht="14.25" customHeight="1">
      <c r="L790" s="160"/>
      <c r="N790" s="161"/>
      <c r="U790" s="161"/>
      <c r="AB790" s="161"/>
      <c r="AG790" s="161"/>
    </row>
    <row r="791" spans="12:33" ht="14.25" customHeight="1">
      <c r="L791" s="160"/>
      <c r="N791" s="161"/>
      <c r="U791" s="161"/>
      <c r="AB791" s="161"/>
      <c r="AG791" s="161"/>
    </row>
    <row r="792" spans="12:33" ht="14.25" customHeight="1">
      <c r="L792" s="160"/>
      <c r="N792" s="161"/>
      <c r="U792" s="161"/>
      <c r="AB792" s="161"/>
      <c r="AG792" s="161"/>
    </row>
    <row r="793" spans="12:33" ht="14.25" customHeight="1">
      <c r="L793" s="160"/>
      <c r="N793" s="161"/>
      <c r="U793" s="161"/>
      <c r="AB793" s="161"/>
      <c r="AG793" s="161"/>
    </row>
    <row r="794" spans="12:33" ht="14.25" customHeight="1">
      <c r="L794" s="160"/>
      <c r="N794" s="161"/>
      <c r="U794" s="161"/>
      <c r="AB794" s="161"/>
      <c r="AG794" s="161"/>
    </row>
    <row r="795" spans="12:33" ht="14.25" customHeight="1">
      <c r="L795" s="160"/>
      <c r="N795" s="161"/>
      <c r="U795" s="161"/>
      <c r="AB795" s="161"/>
      <c r="AG795" s="161"/>
    </row>
    <row r="796" spans="12:33" ht="14.25" customHeight="1">
      <c r="L796" s="160"/>
      <c r="N796" s="161"/>
      <c r="U796" s="161"/>
      <c r="AB796" s="161"/>
      <c r="AG796" s="161"/>
    </row>
    <row r="797" spans="12:33" ht="14.25" customHeight="1">
      <c r="L797" s="160"/>
      <c r="N797" s="161"/>
      <c r="U797" s="161"/>
      <c r="AB797" s="161"/>
      <c r="AG797" s="161"/>
    </row>
    <row r="798" spans="12:33" ht="14.25" customHeight="1">
      <c r="L798" s="160"/>
      <c r="N798" s="161"/>
      <c r="U798" s="161"/>
      <c r="AB798" s="161"/>
      <c r="AG798" s="161"/>
    </row>
    <row r="799" spans="12:33" ht="14.25" customHeight="1">
      <c r="L799" s="160"/>
      <c r="N799" s="161"/>
      <c r="U799" s="161"/>
      <c r="AB799" s="161"/>
      <c r="AG799" s="161"/>
    </row>
    <row r="800" spans="12:33" ht="14.25" customHeight="1">
      <c r="L800" s="160"/>
      <c r="N800" s="161"/>
      <c r="U800" s="161"/>
      <c r="AB800" s="161"/>
      <c r="AG800" s="161"/>
    </row>
    <row r="801" spans="12:33" ht="14.25" customHeight="1">
      <c r="L801" s="160"/>
      <c r="N801" s="161"/>
      <c r="U801" s="161"/>
      <c r="AB801" s="161"/>
      <c r="AG801" s="161"/>
    </row>
    <row r="802" spans="12:33" ht="14.25" customHeight="1">
      <c r="L802" s="160"/>
      <c r="N802" s="161"/>
      <c r="U802" s="161"/>
      <c r="AB802" s="161"/>
      <c r="AG802" s="161"/>
    </row>
    <row r="803" spans="12:33" ht="14.25" customHeight="1">
      <c r="L803" s="160"/>
      <c r="N803" s="161"/>
      <c r="U803" s="161"/>
      <c r="AB803" s="161"/>
      <c r="AG803" s="161"/>
    </row>
    <row r="804" spans="12:33" ht="14.25" customHeight="1">
      <c r="L804" s="160"/>
      <c r="N804" s="161"/>
      <c r="U804" s="161"/>
      <c r="AB804" s="161"/>
      <c r="AG804" s="161"/>
    </row>
    <row r="805" spans="12:33" ht="14.25" customHeight="1">
      <c r="L805" s="160"/>
      <c r="N805" s="161"/>
      <c r="U805" s="161"/>
      <c r="AB805" s="161"/>
      <c r="AG805" s="161"/>
    </row>
    <row r="806" spans="12:33" ht="14.25" customHeight="1">
      <c r="L806" s="160"/>
      <c r="N806" s="161"/>
      <c r="U806" s="161"/>
      <c r="AB806" s="161"/>
      <c r="AG806" s="161"/>
    </row>
    <row r="807" spans="12:33" ht="14.25" customHeight="1">
      <c r="L807" s="160"/>
      <c r="N807" s="161"/>
      <c r="U807" s="161"/>
      <c r="AB807" s="161"/>
      <c r="AG807" s="161"/>
    </row>
    <row r="808" spans="12:33" ht="14.25" customHeight="1">
      <c r="L808" s="160"/>
      <c r="N808" s="161"/>
      <c r="U808" s="161"/>
      <c r="AB808" s="161"/>
      <c r="AG808" s="161"/>
    </row>
    <row r="809" spans="12:33" ht="14.25" customHeight="1">
      <c r="L809" s="160"/>
      <c r="N809" s="161"/>
      <c r="U809" s="161"/>
      <c r="AB809" s="161"/>
      <c r="AG809" s="161"/>
    </row>
    <row r="810" spans="12:33" ht="14.25" customHeight="1">
      <c r="L810" s="160"/>
      <c r="N810" s="161"/>
      <c r="U810" s="161"/>
      <c r="AB810" s="161"/>
      <c r="AG810" s="161"/>
    </row>
    <row r="811" spans="12:33" ht="14.25" customHeight="1">
      <c r="L811" s="160"/>
      <c r="N811" s="161"/>
      <c r="U811" s="161"/>
      <c r="AB811" s="161"/>
      <c r="AG811" s="161"/>
    </row>
    <row r="812" spans="12:33" ht="14.25" customHeight="1">
      <c r="L812" s="160"/>
      <c r="N812" s="161"/>
      <c r="U812" s="161"/>
      <c r="AB812" s="161"/>
      <c r="AG812" s="161"/>
    </row>
    <row r="813" spans="12:33" ht="14.25" customHeight="1">
      <c r="L813" s="160"/>
      <c r="N813" s="161"/>
      <c r="U813" s="161"/>
      <c r="AB813" s="161"/>
      <c r="AG813" s="161"/>
    </row>
    <row r="814" spans="12:33" ht="14.25" customHeight="1">
      <c r="L814" s="160"/>
      <c r="N814" s="161"/>
      <c r="U814" s="161"/>
      <c r="AB814" s="161"/>
      <c r="AG814" s="161"/>
    </row>
    <row r="815" spans="12:33" ht="14.25" customHeight="1">
      <c r="L815" s="160"/>
      <c r="N815" s="161"/>
      <c r="U815" s="161"/>
      <c r="AB815" s="161"/>
      <c r="AG815" s="161"/>
    </row>
    <row r="816" spans="12:33" ht="14.25" customHeight="1">
      <c r="L816" s="160"/>
      <c r="N816" s="161"/>
      <c r="U816" s="161"/>
      <c r="AB816" s="161"/>
      <c r="AG816" s="161"/>
    </row>
    <row r="817" spans="12:33" ht="14.25" customHeight="1">
      <c r="L817" s="160"/>
      <c r="N817" s="161"/>
      <c r="U817" s="161"/>
      <c r="AB817" s="161"/>
      <c r="AG817" s="161"/>
    </row>
    <row r="818" spans="12:33" ht="14.25" customHeight="1">
      <c r="L818" s="160"/>
      <c r="N818" s="161"/>
      <c r="U818" s="161"/>
      <c r="AB818" s="161"/>
      <c r="AG818" s="161"/>
    </row>
    <row r="819" spans="12:33" ht="14.25" customHeight="1">
      <c r="L819" s="160"/>
      <c r="N819" s="161"/>
      <c r="U819" s="161"/>
      <c r="AB819" s="161"/>
      <c r="AG819" s="161"/>
    </row>
    <row r="820" spans="12:33" ht="14.25" customHeight="1">
      <c r="L820" s="160"/>
      <c r="N820" s="161"/>
      <c r="U820" s="161"/>
      <c r="AB820" s="161"/>
      <c r="AG820" s="161"/>
    </row>
    <row r="821" spans="12:33" ht="14.25" customHeight="1">
      <c r="L821" s="160"/>
      <c r="N821" s="161"/>
      <c r="U821" s="161"/>
      <c r="AB821" s="161"/>
      <c r="AG821" s="161"/>
    </row>
    <row r="822" spans="12:33" ht="14.25" customHeight="1">
      <c r="L822" s="160"/>
      <c r="N822" s="161"/>
      <c r="U822" s="161"/>
      <c r="AB822" s="161"/>
      <c r="AG822" s="161"/>
    </row>
    <row r="823" spans="12:33" ht="14.25" customHeight="1">
      <c r="L823" s="160"/>
      <c r="N823" s="161"/>
      <c r="U823" s="161"/>
      <c r="AB823" s="161"/>
      <c r="AG823" s="161"/>
    </row>
    <row r="824" spans="12:33" ht="14.25" customHeight="1">
      <c r="L824" s="160"/>
      <c r="N824" s="161"/>
      <c r="U824" s="161"/>
      <c r="AB824" s="161"/>
      <c r="AG824" s="161"/>
    </row>
    <row r="825" spans="12:33" ht="14.25" customHeight="1">
      <c r="L825" s="160"/>
      <c r="N825" s="161"/>
      <c r="U825" s="161"/>
      <c r="AB825" s="161"/>
      <c r="AG825" s="161"/>
    </row>
    <row r="826" spans="12:33" ht="14.25" customHeight="1">
      <c r="L826" s="160"/>
      <c r="N826" s="161"/>
      <c r="U826" s="161"/>
      <c r="AB826" s="161"/>
      <c r="AG826" s="161"/>
    </row>
    <row r="827" spans="12:33" ht="14.25" customHeight="1">
      <c r="L827" s="160"/>
      <c r="N827" s="161"/>
      <c r="U827" s="161"/>
      <c r="AB827" s="161"/>
      <c r="AG827" s="161"/>
    </row>
    <row r="828" spans="12:33" ht="14.25" customHeight="1">
      <c r="L828" s="160"/>
      <c r="N828" s="161"/>
      <c r="U828" s="161"/>
      <c r="AB828" s="161"/>
      <c r="AG828" s="161"/>
    </row>
    <row r="829" spans="12:33" ht="14.25" customHeight="1">
      <c r="L829" s="160"/>
      <c r="N829" s="161"/>
      <c r="U829" s="161"/>
      <c r="AB829" s="161"/>
      <c r="AG829" s="161"/>
    </row>
    <row r="830" spans="12:33" ht="14.25" customHeight="1">
      <c r="L830" s="160"/>
      <c r="N830" s="161"/>
      <c r="U830" s="161"/>
      <c r="AB830" s="161"/>
      <c r="AG830" s="161"/>
    </row>
    <row r="831" spans="12:33" ht="14.25" customHeight="1">
      <c r="L831" s="160"/>
      <c r="N831" s="161"/>
      <c r="U831" s="161"/>
      <c r="AB831" s="161"/>
      <c r="AG831" s="161"/>
    </row>
    <row r="832" spans="12:33" ht="14.25" customHeight="1">
      <c r="L832" s="160"/>
      <c r="N832" s="161"/>
      <c r="U832" s="161"/>
      <c r="AB832" s="161"/>
      <c r="AG832" s="161"/>
    </row>
    <row r="833" spans="12:33" ht="14.25" customHeight="1">
      <c r="L833" s="160"/>
      <c r="N833" s="161"/>
      <c r="U833" s="161"/>
      <c r="AB833" s="161"/>
      <c r="AG833" s="161"/>
    </row>
    <row r="834" spans="12:33" ht="14.25" customHeight="1">
      <c r="L834" s="160"/>
      <c r="N834" s="161"/>
      <c r="U834" s="161"/>
      <c r="AB834" s="161"/>
      <c r="AG834" s="161"/>
    </row>
    <row r="835" spans="12:33" ht="14.25" customHeight="1">
      <c r="L835" s="160"/>
      <c r="N835" s="161"/>
      <c r="U835" s="161"/>
      <c r="AB835" s="161"/>
      <c r="AG835" s="161"/>
    </row>
    <row r="836" spans="12:33" ht="14.25" customHeight="1">
      <c r="L836" s="160"/>
      <c r="N836" s="161"/>
      <c r="U836" s="161"/>
      <c r="AB836" s="161"/>
      <c r="AG836" s="161"/>
    </row>
    <row r="837" spans="12:33" ht="14.25" customHeight="1">
      <c r="L837" s="160"/>
      <c r="N837" s="161"/>
      <c r="U837" s="161"/>
      <c r="AB837" s="161"/>
      <c r="AG837" s="161"/>
    </row>
    <row r="838" spans="12:33" ht="14.25" customHeight="1">
      <c r="L838" s="160"/>
      <c r="N838" s="161"/>
      <c r="U838" s="161"/>
      <c r="AB838" s="161"/>
      <c r="AG838" s="161"/>
    </row>
    <row r="839" spans="12:33" ht="14.25" customHeight="1">
      <c r="L839" s="160"/>
      <c r="N839" s="161"/>
      <c r="U839" s="161"/>
      <c r="AB839" s="161"/>
      <c r="AG839" s="161"/>
    </row>
    <row r="840" spans="12:33" ht="14.25" customHeight="1">
      <c r="L840" s="160"/>
      <c r="N840" s="161"/>
      <c r="U840" s="161"/>
      <c r="AB840" s="161"/>
      <c r="AG840" s="161"/>
    </row>
    <row r="841" spans="12:33" ht="14.25" customHeight="1">
      <c r="L841" s="160"/>
      <c r="N841" s="161"/>
      <c r="U841" s="161"/>
      <c r="AB841" s="161"/>
      <c r="AG841" s="161"/>
    </row>
    <row r="842" spans="12:33" ht="14.25" customHeight="1">
      <c r="L842" s="160"/>
      <c r="N842" s="161"/>
      <c r="U842" s="161"/>
      <c r="AB842" s="161"/>
      <c r="AG842" s="161"/>
    </row>
    <row r="843" spans="12:33" ht="14.25" customHeight="1">
      <c r="L843" s="160"/>
      <c r="N843" s="161"/>
      <c r="U843" s="161"/>
      <c r="AB843" s="161"/>
      <c r="AG843" s="161"/>
    </row>
    <row r="844" spans="12:33" ht="14.25" customHeight="1">
      <c r="L844" s="160"/>
      <c r="N844" s="161"/>
      <c r="U844" s="161"/>
      <c r="AB844" s="161"/>
      <c r="AG844" s="161"/>
    </row>
    <row r="845" spans="12:33" ht="14.25" customHeight="1">
      <c r="L845" s="160"/>
      <c r="N845" s="161"/>
      <c r="U845" s="161"/>
      <c r="AB845" s="161"/>
      <c r="AG845" s="161"/>
    </row>
    <row r="846" spans="12:33" ht="14.25" customHeight="1">
      <c r="L846" s="160"/>
      <c r="N846" s="161"/>
      <c r="U846" s="161"/>
      <c r="AB846" s="161"/>
      <c r="AG846" s="161"/>
    </row>
    <row r="847" spans="12:33" ht="14.25" customHeight="1">
      <c r="L847" s="160"/>
      <c r="N847" s="161"/>
      <c r="U847" s="161"/>
      <c r="AB847" s="161"/>
      <c r="AG847" s="161"/>
    </row>
    <row r="848" spans="12:33" ht="14.25" customHeight="1">
      <c r="L848" s="160"/>
      <c r="N848" s="161"/>
      <c r="U848" s="161"/>
      <c r="AB848" s="161"/>
      <c r="AG848" s="161"/>
    </row>
    <row r="849" spans="12:33" ht="14.25" customHeight="1">
      <c r="L849" s="160"/>
      <c r="N849" s="161"/>
      <c r="U849" s="161"/>
      <c r="AB849" s="161"/>
      <c r="AG849" s="161"/>
    </row>
    <row r="850" spans="12:33" ht="14.25" customHeight="1">
      <c r="L850" s="160"/>
      <c r="N850" s="161"/>
      <c r="U850" s="161"/>
      <c r="AB850" s="161"/>
      <c r="AG850" s="161"/>
    </row>
    <row r="851" spans="12:33" ht="14.25" customHeight="1">
      <c r="L851" s="160"/>
      <c r="N851" s="161"/>
      <c r="U851" s="161"/>
      <c r="AB851" s="161"/>
      <c r="AG851" s="161"/>
    </row>
    <row r="852" spans="12:33" ht="14.25" customHeight="1">
      <c r="L852" s="160"/>
      <c r="N852" s="161"/>
      <c r="U852" s="161"/>
      <c r="AB852" s="161"/>
      <c r="AG852" s="161"/>
    </row>
    <row r="853" spans="12:33" ht="14.25" customHeight="1">
      <c r="L853" s="160"/>
      <c r="N853" s="161"/>
      <c r="U853" s="161"/>
      <c r="AB853" s="161"/>
      <c r="AG853" s="161"/>
    </row>
    <row r="854" spans="12:33" ht="14.25" customHeight="1">
      <c r="L854" s="160"/>
      <c r="N854" s="161"/>
      <c r="U854" s="161"/>
      <c r="AB854" s="161"/>
      <c r="AG854" s="161"/>
    </row>
    <row r="855" spans="12:33" ht="14.25" customHeight="1">
      <c r="L855" s="160"/>
      <c r="N855" s="161"/>
      <c r="U855" s="161"/>
      <c r="AB855" s="161"/>
      <c r="AG855" s="161"/>
    </row>
    <row r="856" spans="12:33" ht="14.25" customHeight="1">
      <c r="L856" s="160"/>
      <c r="N856" s="161"/>
      <c r="U856" s="161"/>
      <c r="AB856" s="161"/>
      <c r="AG856" s="161"/>
    </row>
    <row r="857" spans="12:33" ht="14.25" customHeight="1">
      <c r="L857" s="160"/>
      <c r="N857" s="161"/>
      <c r="U857" s="161"/>
      <c r="AB857" s="161"/>
      <c r="AG857" s="161"/>
    </row>
    <row r="858" spans="12:33" ht="14.25" customHeight="1">
      <c r="L858" s="160"/>
      <c r="N858" s="161"/>
      <c r="U858" s="161"/>
      <c r="AB858" s="161"/>
      <c r="AG858" s="161"/>
    </row>
    <row r="859" spans="12:33" ht="14.25" customHeight="1">
      <c r="L859" s="160"/>
      <c r="N859" s="161"/>
      <c r="U859" s="161"/>
      <c r="AB859" s="161"/>
      <c r="AG859" s="161"/>
    </row>
    <row r="860" spans="12:33" ht="14.25" customHeight="1">
      <c r="L860" s="160"/>
      <c r="N860" s="161"/>
      <c r="U860" s="161"/>
      <c r="AB860" s="161"/>
      <c r="AG860" s="161"/>
    </row>
    <row r="861" spans="12:33" ht="14.25" customHeight="1">
      <c r="L861" s="160"/>
      <c r="N861" s="161"/>
      <c r="U861" s="161"/>
      <c r="AB861" s="161"/>
      <c r="AG861" s="161"/>
    </row>
    <row r="862" spans="12:33" ht="14.25" customHeight="1">
      <c r="L862" s="160"/>
      <c r="N862" s="161"/>
      <c r="U862" s="161"/>
      <c r="AB862" s="161"/>
      <c r="AG862" s="161"/>
    </row>
    <row r="863" spans="12:33" ht="14.25" customHeight="1">
      <c r="L863" s="160"/>
      <c r="N863" s="161"/>
      <c r="U863" s="161"/>
      <c r="AB863" s="161"/>
      <c r="AG863" s="161"/>
    </row>
    <row r="864" spans="12:33" ht="14.25" customHeight="1">
      <c r="L864" s="160"/>
      <c r="N864" s="161"/>
      <c r="U864" s="161"/>
      <c r="AB864" s="161"/>
      <c r="AG864" s="161"/>
    </row>
    <row r="865" spans="12:33" ht="14.25" customHeight="1">
      <c r="L865" s="160"/>
      <c r="N865" s="161"/>
      <c r="U865" s="161"/>
      <c r="AB865" s="161"/>
      <c r="AG865" s="161"/>
    </row>
    <row r="866" spans="12:33" ht="14.25" customHeight="1">
      <c r="L866" s="160"/>
      <c r="N866" s="161"/>
      <c r="U866" s="161"/>
      <c r="AB866" s="161"/>
      <c r="AG866" s="161"/>
    </row>
    <row r="867" spans="12:33" ht="14.25" customHeight="1">
      <c r="L867" s="160"/>
      <c r="N867" s="161"/>
      <c r="U867" s="161"/>
      <c r="AB867" s="161"/>
      <c r="AG867" s="161"/>
    </row>
    <row r="868" spans="12:33" ht="14.25" customHeight="1">
      <c r="L868" s="160"/>
      <c r="N868" s="161"/>
      <c r="U868" s="161"/>
      <c r="AB868" s="161"/>
      <c r="AG868" s="161"/>
    </row>
    <row r="869" spans="12:33" ht="14.25" customHeight="1">
      <c r="L869" s="160"/>
      <c r="N869" s="161"/>
      <c r="U869" s="161"/>
      <c r="AB869" s="161"/>
      <c r="AG869" s="161"/>
    </row>
    <row r="870" spans="12:33" ht="14.25" customHeight="1">
      <c r="L870" s="160"/>
      <c r="N870" s="161"/>
      <c r="U870" s="161"/>
      <c r="AB870" s="161"/>
      <c r="AG870" s="161"/>
    </row>
    <row r="871" spans="12:33" ht="14.25" customHeight="1">
      <c r="L871" s="160"/>
      <c r="N871" s="161"/>
      <c r="U871" s="161"/>
      <c r="AB871" s="161"/>
      <c r="AG871" s="161"/>
    </row>
    <row r="872" spans="12:33" ht="14.25" customHeight="1">
      <c r="L872" s="160"/>
      <c r="N872" s="161"/>
      <c r="U872" s="161"/>
      <c r="AB872" s="161"/>
      <c r="AG872" s="161"/>
    </row>
    <row r="873" spans="12:33" ht="14.25" customHeight="1">
      <c r="L873" s="160"/>
      <c r="N873" s="161"/>
      <c r="U873" s="161"/>
      <c r="AB873" s="161"/>
      <c r="AG873" s="161"/>
    </row>
    <row r="874" spans="12:33" ht="14.25" customHeight="1">
      <c r="L874" s="160"/>
      <c r="N874" s="161"/>
      <c r="U874" s="161"/>
      <c r="AB874" s="161"/>
      <c r="AG874" s="161"/>
    </row>
    <row r="875" spans="12:33" ht="14.25" customHeight="1">
      <c r="L875" s="160"/>
      <c r="N875" s="161"/>
      <c r="U875" s="161"/>
      <c r="AB875" s="161"/>
      <c r="AG875" s="161"/>
    </row>
    <row r="876" spans="12:33" ht="14.25" customHeight="1">
      <c r="L876" s="160"/>
      <c r="N876" s="161"/>
      <c r="U876" s="161"/>
      <c r="AB876" s="161"/>
      <c r="AG876" s="161"/>
    </row>
    <row r="877" spans="12:33" ht="14.25" customHeight="1">
      <c r="L877" s="160"/>
      <c r="N877" s="161"/>
      <c r="U877" s="161"/>
      <c r="AB877" s="161"/>
      <c r="AG877" s="161"/>
    </row>
    <row r="878" spans="12:33" ht="14.25" customHeight="1">
      <c r="L878" s="160"/>
      <c r="N878" s="161"/>
      <c r="U878" s="161"/>
      <c r="AB878" s="161"/>
      <c r="AG878" s="161"/>
    </row>
    <row r="879" spans="12:33" ht="14.25" customHeight="1">
      <c r="L879" s="160"/>
      <c r="N879" s="161"/>
      <c r="U879" s="161"/>
      <c r="AB879" s="161"/>
      <c r="AG879" s="161"/>
    </row>
    <row r="880" spans="12:33" ht="14.25" customHeight="1">
      <c r="L880" s="160"/>
      <c r="N880" s="161"/>
      <c r="U880" s="161"/>
      <c r="AB880" s="161"/>
      <c r="AG880" s="161"/>
    </row>
    <row r="881" spans="12:33" ht="14.25" customHeight="1">
      <c r="L881" s="160"/>
      <c r="N881" s="161"/>
      <c r="U881" s="161"/>
      <c r="AB881" s="161"/>
      <c r="AG881" s="161"/>
    </row>
    <row r="882" spans="12:33" ht="14.25" customHeight="1">
      <c r="L882" s="160"/>
      <c r="N882" s="161"/>
      <c r="U882" s="161"/>
      <c r="AB882" s="161"/>
      <c r="AG882" s="161"/>
    </row>
    <row r="883" spans="12:33" ht="14.25" customHeight="1">
      <c r="L883" s="160"/>
      <c r="N883" s="161"/>
      <c r="U883" s="161"/>
      <c r="AB883" s="161"/>
      <c r="AG883" s="161"/>
    </row>
    <row r="884" spans="12:33" ht="14.25" customHeight="1">
      <c r="L884" s="160"/>
      <c r="N884" s="161"/>
      <c r="U884" s="161"/>
      <c r="AB884" s="161"/>
      <c r="AG884" s="161"/>
    </row>
    <row r="885" spans="12:33" ht="14.25" customHeight="1">
      <c r="L885" s="160"/>
      <c r="N885" s="161"/>
      <c r="U885" s="161"/>
      <c r="AB885" s="161"/>
      <c r="AG885" s="161"/>
    </row>
    <row r="886" spans="12:33" ht="14.25" customHeight="1">
      <c r="L886" s="160"/>
      <c r="N886" s="161"/>
      <c r="U886" s="161"/>
      <c r="AB886" s="161"/>
      <c r="AG886" s="161"/>
    </row>
    <row r="887" spans="12:33" ht="14.25" customHeight="1">
      <c r="L887" s="160"/>
      <c r="N887" s="161"/>
      <c r="U887" s="161"/>
      <c r="AB887" s="161"/>
      <c r="AG887" s="161"/>
    </row>
    <row r="888" spans="12:33" ht="14.25" customHeight="1">
      <c r="L888" s="160"/>
      <c r="N888" s="161"/>
      <c r="U888" s="161"/>
      <c r="AB888" s="161"/>
      <c r="AG888" s="161"/>
    </row>
    <row r="889" spans="12:33" ht="14.25" customHeight="1">
      <c r="L889" s="160"/>
      <c r="N889" s="161"/>
      <c r="U889" s="161"/>
      <c r="AB889" s="161"/>
      <c r="AG889" s="161"/>
    </row>
    <row r="890" spans="12:33" ht="14.25" customHeight="1">
      <c r="L890" s="160"/>
      <c r="N890" s="161"/>
      <c r="U890" s="161"/>
      <c r="AB890" s="161"/>
      <c r="AG890" s="161"/>
    </row>
    <row r="891" spans="12:33" ht="14.25" customHeight="1">
      <c r="L891" s="160"/>
      <c r="N891" s="161"/>
      <c r="U891" s="161"/>
      <c r="AB891" s="161"/>
      <c r="AG891" s="161"/>
    </row>
    <row r="892" spans="12:33" ht="14.25" customHeight="1">
      <c r="L892" s="160"/>
      <c r="N892" s="161"/>
      <c r="U892" s="161"/>
      <c r="AB892" s="161"/>
      <c r="AG892" s="161"/>
    </row>
    <row r="893" spans="12:33" ht="14.25" customHeight="1">
      <c r="L893" s="160"/>
      <c r="N893" s="161"/>
      <c r="U893" s="161"/>
      <c r="AB893" s="161"/>
      <c r="AG893" s="161"/>
    </row>
    <row r="894" spans="12:33" ht="14.25" customHeight="1">
      <c r="L894" s="160"/>
      <c r="N894" s="161"/>
      <c r="U894" s="161"/>
      <c r="AB894" s="161"/>
      <c r="AG894" s="161"/>
    </row>
    <row r="895" spans="12:33" ht="14.25" customHeight="1">
      <c r="L895" s="160"/>
      <c r="N895" s="161"/>
      <c r="U895" s="161"/>
      <c r="AB895" s="161"/>
      <c r="AG895" s="161"/>
    </row>
    <row r="896" spans="12:33" ht="14.25" customHeight="1">
      <c r="L896" s="160"/>
      <c r="N896" s="161"/>
      <c r="U896" s="161"/>
      <c r="AB896" s="161"/>
      <c r="AG896" s="161"/>
    </row>
    <row r="897" spans="12:33" ht="14.25" customHeight="1">
      <c r="L897" s="160"/>
      <c r="N897" s="161"/>
      <c r="U897" s="161"/>
      <c r="AB897" s="161"/>
      <c r="AG897" s="161"/>
    </row>
    <row r="898" spans="12:33" ht="14.25" customHeight="1">
      <c r="L898" s="160"/>
      <c r="N898" s="161"/>
      <c r="U898" s="161"/>
      <c r="AB898" s="161"/>
      <c r="AG898" s="161"/>
    </row>
    <row r="899" spans="12:33" ht="14.25" customHeight="1">
      <c r="L899" s="160"/>
      <c r="N899" s="161"/>
      <c r="U899" s="161"/>
      <c r="AB899" s="161"/>
      <c r="AG899" s="161"/>
    </row>
    <row r="900" spans="12:33" ht="14.25" customHeight="1">
      <c r="L900" s="160"/>
      <c r="N900" s="161"/>
      <c r="U900" s="161"/>
      <c r="AB900" s="161"/>
      <c r="AG900" s="161"/>
    </row>
    <row r="901" spans="12:33" ht="14.25" customHeight="1">
      <c r="L901" s="160"/>
      <c r="N901" s="161"/>
      <c r="U901" s="161"/>
      <c r="AB901" s="161"/>
      <c r="AG901" s="161"/>
    </row>
    <row r="902" spans="12:33" ht="14.25" customHeight="1">
      <c r="L902" s="160"/>
      <c r="N902" s="161"/>
      <c r="U902" s="161"/>
      <c r="AB902" s="161"/>
      <c r="AG902" s="161"/>
    </row>
    <row r="903" spans="12:33" ht="14.25" customHeight="1">
      <c r="L903" s="160"/>
      <c r="N903" s="161"/>
      <c r="U903" s="161"/>
      <c r="AB903" s="161"/>
      <c r="AG903" s="161"/>
    </row>
    <row r="904" spans="12:33" ht="14.25" customHeight="1">
      <c r="L904" s="160"/>
      <c r="N904" s="161"/>
      <c r="U904" s="161"/>
      <c r="AB904" s="161"/>
      <c r="AG904" s="161"/>
    </row>
    <row r="905" spans="12:33" ht="14.25" customHeight="1">
      <c r="L905" s="160"/>
      <c r="N905" s="161"/>
      <c r="U905" s="161"/>
      <c r="AB905" s="161"/>
      <c r="AG905" s="161"/>
    </row>
    <row r="906" spans="12:33" ht="14.25" customHeight="1">
      <c r="L906" s="160"/>
      <c r="N906" s="161"/>
      <c r="U906" s="161"/>
      <c r="AB906" s="161"/>
      <c r="AG906" s="161"/>
    </row>
    <row r="907" spans="12:33" ht="14.25" customHeight="1">
      <c r="L907" s="160"/>
      <c r="N907" s="161"/>
      <c r="U907" s="161"/>
      <c r="AB907" s="161"/>
      <c r="AG907" s="161"/>
    </row>
    <row r="908" spans="12:33" ht="14.25" customHeight="1">
      <c r="L908" s="160"/>
      <c r="N908" s="161"/>
      <c r="U908" s="161"/>
      <c r="AB908" s="161"/>
      <c r="AG908" s="161"/>
    </row>
    <row r="909" spans="12:33" ht="14.25" customHeight="1">
      <c r="L909" s="160"/>
      <c r="N909" s="161"/>
      <c r="U909" s="161"/>
      <c r="AB909" s="161"/>
      <c r="AG909" s="161"/>
    </row>
    <row r="910" spans="12:33" ht="14.25" customHeight="1">
      <c r="L910" s="160"/>
      <c r="N910" s="161"/>
      <c r="U910" s="161"/>
      <c r="AB910" s="161"/>
      <c r="AG910" s="161"/>
    </row>
    <row r="911" spans="12:33" ht="14.25" customHeight="1">
      <c r="L911" s="160"/>
      <c r="N911" s="161"/>
      <c r="U911" s="161"/>
      <c r="AB911" s="161"/>
      <c r="AG911" s="161"/>
    </row>
    <row r="912" spans="12:33" ht="14.25" customHeight="1">
      <c r="L912" s="160"/>
      <c r="N912" s="161"/>
      <c r="U912" s="161"/>
      <c r="AB912" s="161"/>
      <c r="AG912" s="161"/>
    </row>
    <row r="913" spans="12:33" ht="14.25" customHeight="1">
      <c r="L913" s="160"/>
      <c r="N913" s="161"/>
      <c r="U913" s="161"/>
      <c r="AB913" s="161"/>
      <c r="AG913" s="161"/>
    </row>
    <row r="914" spans="12:33" ht="14.25" customHeight="1">
      <c r="L914" s="160"/>
      <c r="N914" s="161"/>
      <c r="U914" s="161"/>
      <c r="AB914" s="161"/>
      <c r="AG914" s="161"/>
    </row>
    <row r="915" spans="12:33" ht="14.25" customHeight="1">
      <c r="L915" s="160"/>
      <c r="N915" s="161"/>
      <c r="U915" s="161"/>
      <c r="AB915" s="161"/>
      <c r="AG915" s="161"/>
    </row>
    <row r="916" spans="12:33" ht="14.25" customHeight="1">
      <c r="L916" s="160"/>
      <c r="N916" s="161"/>
      <c r="U916" s="161"/>
      <c r="AB916" s="161"/>
      <c r="AG916" s="161"/>
    </row>
    <row r="917" spans="12:33" ht="14.25" customHeight="1">
      <c r="L917" s="160"/>
      <c r="N917" s="161"/>
      <c r="U917" s="161"/>
      <c r="AB917" s="161"/>
      <c r="AG917" s="161"/>
    </row>
    <row r="918" spans="12:33" ht="14.25" customHeight="1">
      <c r="L918" s="160"/>
      <c r="N918" s="161"/>
      <c r="U918" s="161"/>
      <c r="AB918" s="161"/>
      <c r="AG918" s="161"/>
    </row>
    <row r="919" spans="12:33" ht="14.25" customHeight="1">
      <c r="L919" s="160"/>
      <c r="N919" s="161"/>
      <c r="U919" s="161"/>
      <c r="AB919" s="161"/>
      <c r="AG919" s="161"/>
    </row>
    <row r="920" spans="12:33" ht="14.25" customHeight="1">
      <c r="L920" s="160"/>
      <c r="N920" s="161"/>
      <c r="U920" s="161"/>
      <c r="AB920" s="161"/>
      <c r="AG920" s="161"/>
    </row>
    <row r="921" spans="12:33" ht="14.25" customHeight="1">
      <c r="L921" s="160"/>
      <c r="N921" s="161"/>
      <c r="U921" s="161"/>
      <c r="AB921" s="161"/>
      <c r="AG921" s="161"/>
    </row>
    <row r="922" spans="12:33" ht="14.25" customHeight="1">
      <c r="L922" s="160"/>
      <c r="N922" s="161"/>
      <c r="U922" s="161"/>
      <c r="AB922" s="161"/>
      <c r="AG922" s="161"/>
    </row>
    <row r="923" spans="12:33" ht="14.25" customHeight="1">
      <c r="L923" s="160"/>
      <c r="N923" s="161"/>
      <c r="U923" s="161"/>
      <c r="AB923" s="161"/>
      <c r="AG923" s="161"/>
    </row>
    <row r="924" spans="12:33" ht="14.25" customHeight="1">
      <c r="L924" s="160"/>
      <c r="N924" s="161"/>
      <c r="U924" s="161"/>
      <c r="AB924" s="161"/>
      <c r="AG924" s="161"/>
    </row>
    <row r="925" spans="12:33" ht="14.25" customHeight="1">
      <c r="L925" s="160"/>
      <c r="N925" s="161"/>
      <c r="U925" s="161"/>
      <c r="AB925" s="161"/>
      <c r="AG925" s="161"/>
    </row>
    <row r="926" spans="12:33" ht="14.25" customHeight="1">
      <c r="L926" s="160"/>
      <c r="N926" s="161"/>
      <c r="U926" s="161"/>
      <c r="AB926" s="161"/>
      <c r="AG926" s="161"/>
    </row>
    <row r="927" spans="12:33" ht="14.25" customHeight="1">
      <c r="L927" s="160"/>
      <c r="N927" s="161"/>
      <c r="U927" s="161"/>
      <c r="AB927" s="161"/>
      <c r="AG927" s="161"/>
    </row>
    <row r="928" spans="12:33" ht="14.25" customHeight="1">
      <c r="L928" s="160"/>
      <c r="N928" s="161"/>
      <c r="U928" s="161"/>
      <c r="AB928" s="161"/>
      <c r="AG928" s="161"/>
    </row>
    <row r="929" spans="12:33" ht="14.25" customHeight="1">
      <c r="L929" s="160"/>
      <c r="N929" s="161"/>
      <c r="U929" s="161"/>
      <c r="AB929" s="161"/>
      <c r="AG929" s="161"/>
    </row>
    <row r="930" spans="12:33" ht="14.25" customHeight="1">
      <c r="L930" s="160"/>
      <c r="N930" s="161"/>
      <c r="U930" s="161"/>
      <c r="AB930" s="161"/>
      <c r="AG930" s="161"/>
    </row>
    <row r="931" spans="12:33" ht="14.25" customHeight="1">
      <c r="L931" s="160"/>
      <c r="N931" s="161"/>
      <c r="U931" s="161"/>
      <c r="AB931" s="161"/>
      <c r="AG931" s="161"/>
    </row>
    <row r="932" spans="12:33" ht="14.25" customHeight="1">
      <c r="L932" s="160"/>
      <c r="N932" s="161"/>
      <c r="U932" s="161"/>
      <c r="AB932" s="161"/>
      <c r="AG932" s="161"/>
    </row>
    <row r="933" spans="12:33" ht="14.25" customHeight="1">
      <c r="L933" s="160"/>
      <c r="N933" s="161"/>
      <c r="U933" s="161"/>
      <c r="AB933" s="161"/>
      <c r="AG933" s="161"/>
    </row>
    <row r="934" spans="12:33" ht="14.25" customHeight="1">
      <c r="L934" s="160"/>
      <c r="N934" s="161"/>
      <c r="U934" s="161"/>
      <c r="AB934" s="161"/>
      <c r="AG934" s="161"/>
    </row>
    <row r="935" spans="12:33" ht="14.25" customHeight="1">
      <c r="L935" s="160"/>
      <c r="N935" s="161"/>
      <c r="U935" s="161"/>
      <c r="AB935" s="161"/>
      <c r="AG935" s="161"/>
    </row>
    <row r="936" spans="12:33" ht="14.25" customHeight="1">
      <c r="L936" s="160"/>
      <c r="N936" s="161"/>
      <c r="U936" s="161"/>
      <c r="AB936" s="161"/>
      <c r="AG936" s="161"/>
    </row>
    <row r="937" spans="12:33" ht="14.25" customHeight="1">
      <c r="L937" s="160"/>
      <c r="N937" s="161"/>
      <c r="U937" s="161"/>
      <c r="AB937" s="161"/>
      <c r="AG937" s="161"/>
    </row>
    <row r="938" spans="12:33" ht="14.25" customHeight="1">
      <c r="L938" s="160"/>
      <c r="N938" s="161"/>
      <c r="U938" s="161"/>
      <c r="AB938" s="161"/>
      <c r="AG938" s="161"/>
    </row>
    <row r="939" spans="12:33" ht="14.25" customHeight="1">
      <c r="L939" s="160"/>
      <c r="N939" s="161"/>
      <c r="U939" s="161"/>
      <c r="AB939" s="161"/>
      <c r="AG939" s="161"/>
    </row>
    <row r="940" spans="12:33" ht="14.25" customHeight="1">
      <c r="L940" s="160"/>
      <c r="N940" s="161"/>
      <c r="U940" s="161"/>
      <c r="AB940" s="161"/>
      <c r="AG940" s="161"/>
    </row>
    <row r="941" spans="12:33" ht="14.25" customHeight="1">
      <c r="L941" s="160"/>
      <c r="N941" s="161"/>
      <c r="U941" s="161"/>
      <c r="AB941" s="161"/>
      <c r="AG941" s="161"/>
    </row>
    <row r="942" spans="12:33" ht="14.25" customHeight="1">
      <c r="L942" s="160"/>
      <c r="N942" s="161"/>
      <c r="U942" s="161"/>
      <c r="AB942" s="161"/>
      <c r="AG942" s="161"/>
    </row>
    <row r="943" spans="12:33" ht="14.25" customHeight="1">
      <c r="L943" s="160"/>
      <c r="N943" s="161"/>
      <c r="U943" s="161"/>
      <c r="AB943" s="161"/>
      <c r="AG943" s="161"/>
    </row>
    <row r="944" spans="12:33" ht="14.25" customHeight="1">
      <c r="L944" s="160"/>
      <c r="N944" s="161"/>
      <c r="U944" s="161"/>
      <c r="AB944" s="161"/>
      <c r="AG944" s="161"/>
    </row>
    <row r="945" spans="12:33" ht="14.25" customHeight="1">
      <c r="L945" s="160"/>
      <c r="N945" s="161"/>
      <c r="U945" s="161"/>
      <c r="AB945" s="161"/>
      <c r="AG945" s="161"/>
    </row>
    <row r="946" spans="12:33" ht="14.25" customHeight="1">
      <c r="L946" s="160"/>
      <c r="N946" s="161"/>
      <c r="U946" s="161"/>
      <c r="AB946" s="161"/>
      <c r="AG946" s="161"/>
    </row>
    <row r="947" spans="12:33" ht="14.25" customHeight="1">
      <c r="L947" s="160"/>
      <c r="N947" s="161"/>
      <c r="U947" s="161"/>
      <c r="AB947" s="161"/>
      <c r="AG947" s="161"/>
    </row>
    <row r="948" spans="12:33" ht="14.25" customHeight="1">
      <c r="L948" s="160"/>
      <c r="N948" s="161"/>
      <c r="U948" s="161"/>
      <c r="AB948" s="161"/>
      <c r="AG948" s="161"/>
    </row>
    <row r="949" spans="12:33" ht="14.25" customHeight="1">
      <c r="L949" s="160"/>
      <c r="N949" s="161"/>
      <c r="U949" s="161"/>
      <c r="AB949" s="161"/>
      <c r="AG949" s="161"/>
    </row>
    <row r="950" spans="12:33" ht="14.25" customHeight="1">
      <c r="L950" s="160"/>
      <c r="N950" s="161"/>
      <c r="U950" s="161"/>
      <c r="AB950" s="161"/>
      <c r="AG950" s="161"/>
    </row>
    <row r="951" spans="12:33" ht="14.25" customHeight="1">
      <c r="L951" s="160"/>
      <c r="N951" s="161"/>
      <c r="U951" s="161"/>
      <c r="AB951" s="161"/>
      <c r="AG951" s="161"/>
    </row>
    <row r="952" spans="12:33" ht="14.25" customHeight="1">
      <c r="L952" s="160"/>
      <c r="N952" s="161"/>
      <c r="U952" s="161"/>
      <c r="AB952" s="161"/>
      <c r="AG952" s="161"/>
    </row>
    <row r="953" spans="12:33" ht="14.25" customHeight="1">
      <c r="L953" s="160"/>
      <c r="N953" s="161"/>
      <c r="U953" s="161"/>
      <c r="AB953" s="161"/>
      <c r="AG953" s="161"/>
    </row>
    <row r="954" spans="12:33" ht="14.25" customHeight="1">
      <c r="L954" s="160"/>
      <c r="N954" s="161"/>
      <c r="U954" s="161"/>
      <c r="AB954" s="161"/>
      <c r="AG954" s="161"/>
    </row>
    <row r="955" spans="12:33" ht="14.25" customHeight="1">
      <c r="L955" s="160"/>
      <c r="N955" s="161"/>
      <c r="U955" s="161"/>
      <c r="AB955" s="161"/>
      <c r="AG955" s="161"/>
    </row>
    <row r="956" spans="12:33" ht="14.25" customHeight="1">
      <c r="L956" s="160"/>
      <c r="N956" s="161"/>
      <c r="U956" s="161"/>
      <c r="AB956" s="161"/>
      <c r="AG956" s="161"/>
    </row>
    <row r="957" spans="12:33" ht="14.25" customHeight="1">
      <c r="L957" s="160"/>
      <c r="N957" s="161"/>
      <c r="U957" s="161"/>
      <c r="AB957" s="161"/>
      <c r="AG957" s="161"/>
    </row>
    <row r="958" spans="12:33" ht="14.25" customHeight="1">
      <c r="L958" s="160"/>
      <c r="N958" s="161"/>
      <c r="U958" s="161"/>
      <c r="AB958" s="161"/>
      <c r="AG958" s="161"/>
    </row>
    <row r="959" spans="12:33" ht="14.25" customHeight="1">
      <c r="L959" s="160"/>
      <c r="N959" s="161"/>
      <c r="U959" s="161"/>
      <c r="AB959" s="161"/>
      <c r="AG959" s="161"/>
    </row>
    <row r="960" spans="12:33" ht="14.25" customHeight="1">
      <c r="L960" s="160"/>
      <c r="N960" s="161"/>
      <c r="U960" s="161"/>
      <c r="AB960" s="161"/>
      <c r="AG960" s="161"/>
    </row>
    <row r="961" spans="12:33" ht="14.25" customHeight="1">
      <c r="L961" s="160"/>
      <c r="N961" s="161"/>
      <c r="U961" s="161"/>
      <c r="AB961" s="161"/>
      <c r="AG961" s="161"/>
    </row>
    <row r="962" spans="12:33" ht="14.25" customHeight="1">
      <c r="L962" s="160"/>
      <c r="N962" s="161"/>
      <c r="U962" s="161"/>
      <c r="AB962" s="161"/>
      <c r="AG962" s="161"/>
    </row>
    <row r="963" spans="12:33" ht="14.25" customHeight="1">
      <c r="L963" s="160"/>
      <c r="N963" s="161"/>
      <c r="U963" s="161"/>
      <c r="AB963" s="161"/>
      <c r="AG963" s="161"/>
    </row>
    <row r="964" spans="12:33" ht="14.25" customHeight="1">
      <c r="L964" s="160"/>
      <c r="N964" s="161"/>
      <c r="U964" s="161"/>
      <c r="AB964" s="161"/>
      <c r="AG964" s="161"/>
    </row>
    <row r="965" spans="12:33" ht="14.25" customHeight="1">
      <c r="L965" s="160"/>
      <c r="N965" s="161"/>
      <c r="U965" s="161"/>
      <c r="AB965" s="161"/>
      <c r="AG965" s="161"/>
    </row>
    <row r="966" spans="12:33" ht="14.25" customHeight="1">
      <c r="L966" s="160"/>
      <c r="N966" s="161"/>
      <c r="U966" s="161"/>
      <c r="AB966" s="161"/>
      <c r="AG966" s="161"/>
    </row>
    <row r="967" spans="12:33" ht="14.25" customHeight="1">
      <c r="L967" s="160"/>
      <c r="N967" s="161"/>
      <c r="U967" s="161"/>
      <c r="AB967" s="161"/>
      <c r="AG967" s="161"/>
    </row>
    <row r="968" spans="12:33" ht="14.25" customHeight="1">
      <c r="L968" s="160"/>
      <c r="N968" s="161"/>
      <c r="U968" s="161"/>
      <c r="AB968" s="161"/>
      <c r="AG968" s="161"/>
    </row>
    <row r="969" spans="12:33" ht="14.25" customHeight="1">
      <c r="L969" s="160"/>
      <c r="N969" s="161"/>
      <c r="U969" s="161"/>
      <c r="AB969" s="161"/>
      <c r="AG969" s="161"/>
    </row>
    <row r="970" spans="12:33" ht="14.25" customHeight="1">
      <c r="L970" s="160"/>
      <c r="N970" s="161"/>
      <c r="U970" s="161"/>
      <c r="AB970" s="161"/>
      <c r="AG970" s="161"/>
    </row>
    <row r="971" spans="12:33" ht="14.25" customHeight="1">
      <c r="L971" s="160"/>
      <c r="N971" s="161"/>
      <c r="U971" s="161"/>
      <c r="AB971" s="161"/>
      <c r="AG971" s="161"/>
    </row>
    <row r="972" spans="12:33" ht="14.25" customHeight="1">
      <c r="L972" s="160"/>
      <c r="N972" s="161"/>
      <c r="U972" s="161"/>
      <c r="AB972" s="161"/>
      <c r="AG972" s="161"/>
    </row>
    <row r="973" spans="12:33" ht="14.25" customHeight="1">
      <c r="L973" s="160"/>
      <c r="N973" s="161"/>
      <c r="U973" s="161"/>
      <c r="AB973" s="161"/>
      <c r="AG973" s="161"/>
    </row>
    <row r="974" spans="12:33" ht="14.25" customHeight="1">
      <c r="L974" s="160"/>
      <c r="N974" s="161"/>
      <c r="U974" s="161"/>
      <c r="AB974" s="161"/>
      <c r="AG974" s="161"/>
    </row>
    <row r="975" spans="12:33" ht="14.25" customHeight="1">
      <c r="L975" s="160"/>
      <c r="N975" s="161"/>
      <c r="U975" s="161"/>
      <c r="AB975" s="161"/>
      <c r="AG975" s="161"/>
    </row>
    <row r="976" spans="12:33" ht="14.25" customHeight="1">
      <c r="L976" s="160"/>
      <c r="N976" s="161"/>
      <c r="U976" s="161"/>
      <c r="AB976" s="161"/>
      <c r="AG976" s="161"/>
    </row>
    <row r="977" spans="12:33" ht="14.25" customHeight="1">
      <c r="L977" s="160"/>
      <c r="N977" s="161"/>
      <c r="U977" s="161"/>
      <c r="AB977" s="161"/>
      <c r="AG977" s="161"/>
    </row>
    <row r="978" spans="12:33" ht="14.25" customHeight="1">
      <c r="L978" s="160"/>
      <c r="N978" s="161"/>
      <c r="U978" s="161"/>
      <c r="AB978" s="161"/>
      <c r="AG978" s="161"/>
    </row>
    <row r="979" spans="12:33" ht="14.25" customHeight="1">
      <c r="L979" s="160"/>
      <c r="N979" s="161"/>
      <c r="U979" s="161"/>
      <c r="AB979" s="161"/>
      <c r="AG979" s="161"/>
    </row>
    <row r="980" spans="12:33" ht="14.25" customHeight="1">
      <c r="L980" s="160"/>
      <c r="N980" s="161"/>
      <c r="U980" s="161"/>
      <c r="AB980" s="161"/>
      <c r="AG980" s="161"/>
    </row>
    <row r="981" spans="12:33" ht="14.25" customHeight="1">
      <c r="L981" s="160"/>
      <c r="N981" s="161"/>
      <c r="U981" s="161"/>
      <c r="AB981" s="161"/>
      <c r="AG981" s="161"/>
    </row>
    <row r="982" spans="12:33" ht="14.25" customHeight="1">
      <c r="L982" s="160"/>
      <c r="N982" s="161"/>
      <c r="U982" s="161"/>
      <c r="AB982" s="161"/>
      <c r="AG982" s="161"/>
    </row>
    <row r="983" spans="12:33" ht="14.25" customHeight="1">
      <c r="L983" s="160"/>
      <c r="N983" s="161"/>
      <c r="U983" s="161"/>
      <c r="AB983" s="161"/>
      <c r="AG983" s="161"/>
    </row>
    <row r="984" spans="12:33" ht="14.25" customHeight="1">
      <c r="L984" s="160"/>
      <c r="N984" s="161"/>
      <c r="U984" s="161"/>
      <c r="AB984" s="161"/>
      <c r="AG984" s="161"/>
    </row>
    <row r="985" spans="12:33" ht="14.25" customHeight="1">
      <c r="L985" s="160"/>
      <c r="N985" s="161"/>
      <c r="U985" s="161"/>
      <c r="AB985" s="161"/>
      <c r="AG985" s="161"/>
    </row>
    <row r="986" spans="12:33" ht="14.25" customHeight="1">
      <c r="L986" s="160"/>
      <c r="N986" s="161"/>
      <c r="U986" s="161"/>
      <c r="AB986" s="161"/>
      <c r="AG986" s="161"/>
    </row>
    <row r="987" spans="12:33" ht="14.25" customHeight="1">
      <c r="L987" s="160"/>
      <c r="N987" s="161"/>
      <c r="U987" s="161"/>
      <c r="AB987" s="161"/>
      <c r="AG987" s="161"/>
    </row>
    <row r="988" spans="12:33" ht="14.25" customHeight="1">
      <c r="L988" s="160"/>
      <c r="N988" s="161"/>
      <c r="U988" s="161"/>
      <c r="AB988" s="161"/>
      <c r="AG988" s="161"/>
    </row>
    <row r="989" spans="12:33" ht="14.25" customHeight="1">
      <c r="L989" s="160"/>
      <c r="N989" s="161"/>
      <c r="U989" s="161"/>
      <c r="AB989" s="161"/>
      <c r="AG989" s="161"/>
    </row>
    <row r="990" spans="12:33" ht="14.25" customHeight="1">
      <c r="L990" s="160"/>
      <c r="N990" s="161"/>
      <c r="U990" s="161"/>
      <c r="AB990" s="161"/>
      <c r="AG990" s="161"/>
    </row>
    <row r="991" spans="12:33" ht="14.25" customHeight="1">
      <c r="L991" s="160"/>
      <c r="N991" s="161"/>
      <c r="U991" s="161"/>
      <c r="AB991" s="161"/>
      <c r="AG991" s="161"/>
    </row>
    <row r="992" spans="12:33" ht="14.25" customHeight="1">
      <c r="L992" s="160"/>
      <c r="N992" s="161"/>
      <c r="U992" s="161"/>
      <c r="AB992" s="161"/>
      <c r="AG992" s="161"/>
    </row>
    <row r="993" spans="12:33" ht="14.25" customHeight="1">
      <c r="L993" s="160"/>
      <c r="N993" s="161"/>
      <c r="U993" s="161"/>
      <c r="AB993" s="161"/>
      <c r="AG993" s="161"/>
    </row>
    <row r="994" spans="12:33" ht="14.25" customHeight="1">
      <c r="L994" s="160"/>
      <c r="N994" s="161"/>
      <c r="U994" s="161"/>
      <c r="AB994" s="161"/>
      <c r="AG994" s="161"/>
    </row>
    <row r="995" spans="12:33" ht="14.25" customHeight="1">
      <c r="L995" s="160"/>
      <c r="N995" s="161"/>
      <c r="U995" s="161"/>
      <c r="AB995" s="161"/>
      <c r="AG995" s="161"/>
    </row>
    <row r="996" spans="12:33" ht="14.25" customHeight="1">
      <c r="L996" s="160"/>
      <c r="N996" s="161"/>
      <c r="U996" s="161"/>
      <c r="AB996" s="161"/>
      <c r="AG996" s="161"/>
    </row>
    <row r="997" spans="12:33" ht="14.25" customHeight="1">
      <c r="L997" s="160"/>
      <c r="N997" s="161"/>
      <c r="U997" s="161"/>
      <c r="AB997" s="161"/>
      <c r="AG997" s="161"/>
    </row>
    <row r="998" spans="12:33" ht="14.25" customHeight="1">
      <c r="L998" s="160"/>
      <c r="N998" s="161"/>
      <c r="U998" s="161"/>
      <c r="AB998" s="161"/>
      <c r="AG998" s="161"/>
    </row>
    <row r="999" spans="12:33" ht="14.25" customHeight="1">
      <c r="L999" s="160"/>
      <c r="N999" s="161"/>
      <c r="U999" s="161"/>
      <c r="AB999" s="161"/>
      <c r="AG999" s="161"/>
    </row>
    <row r="1000" spans="12:33" ht="14.25" customHeight="1">
      <c r="L1000" s="160"/>
      <c r="N1000" s="161"/>
      <c r="U1000" s="161"/>
      <c r="AB1000" s="161"/>
      <c r="AG1000" s="161"/>
    </row>
    <row r="1001" spans="12:33" ht="14.25" customHeight="1">
      <c r="L1001" s="160"/>
      <c r="N1001" s="161"/>
      <c r="U1001" s="161"/>
      <c r="AB1001" s="161"/>
      <c r="AG1001" s="161"/>
    </row>
    <row r="1002" spans="12:33" ht="14.25" customHeight="1">
      <c r="L1002" s="160"/>
      <c r="N1002" s="161"/>
      <c r="U1002" s="161"/>
      <c r="AB1002" s="161"/>
      <c r="AG1002" s="161"/>
    </row>
    <row r="1003" spans="12:33" ht="14.25" customHeight="1">
      <c r="L1003" s="160"/>
      <c r="N1003" s="161"/>
      <c r="U1003" s="161"/>
      <c r="AB1003" s="161"/>
      <c r="AG1003" s="161"/>
    </row>
    <row r="1004" spans="12:33" ht="14.25" customHeight="1">
      <c r="L1004" s="160"/>
      <c r="N1004" s="161"/>
      <c r="U1004" s="161"/>
      <c r="AB1004" s="161"/>
      <c r="AG1004" s="161"/>
    </row>
    <row r="1005" spans="12:33" ht="14.25" customHeight="1">
      <c r="L1005" s="160"/>
      <c r="N1005" s="161"/>
      <c r="U1005" s="161"/>
      <c r="AB1005" s="161"/>
      <c r="AG1005" s="161"/>
    </row>
    <row r="1006" spans="12:33" ht="14.25" customHeight="1">
      <c r="L1006" s="160"/>
      <c r="N1006" s="161"/>
      <c r="U1006" s="161"/>
      <c r="AB1006" s="161"/>
      <c r="AG1006" s="161"/>
    </row>
    <row r="1007" spans="12:33" ht="14.25" customHeight="1">
      <c r="L1007" s="160"/>
      <c r="N1007" s="161"/>
      <c r="U1007" s="161"/>
      <c r="AB1007" s="161"/>
      <c r="AG1007" s="161"/>
    </row>
    <row r="1008" spans="12:33" ht="14.25" customHeight="1">
      <c r="L1008" s="160"/>
      <c r="N1008" s="161"/>
      <c r="U1008" s="161"/>
      <c r="AB1008" s="161"/>
      <c r="AG1008" s="161"/>
    </row>
    <row r="1009" spans="12:33" ht="14.25" customHeight="1">
      <c r="L1009" s="160"/>
      <c r="N1009" s="161"/>
      <c r="U1009" s="161"/>
      <c r="AB1009" s="161"/>
      <c r="AG1009" s="161"/>
    </row>
    <row r="1010" spans="12:33" ht="14.25" customHeight="1">
      <c r="L1010" s="160"/>
      <c r="N1010" s="161"/>
      <c r="U1010" s="161"/>
      <c r="AB1010" s="161"/>
      <c r="AG1010" s="161"/>
    </row>
    <row r="1011" spans="12:33" ht="14.25" customHeight="1">
      <c r="L1011" s="160"/>
      <c r="N1011" s="161"/>
      <c r="U1011" s="161"/>
      <c r="AB1011" s="161"/>
      <c r="AG1011" s="161"/>
    </row>
    <row r="1012" spans="12:33" ht="14.25" customHeight="1">
      <c r="L1012" s="160"/>
      <c r="N1012" s="161"/>
      <c r="U1012" s="161"/>
      <c r="AB1012" s="161"/>
      <c r="AG1012" s="161"/>
    </row>
    <row r="1013" spans="12:33" ht="14.25" customHeight="1">
      <c r="L1013" s="160"/>
      <c r="N1013" s="161"/>
      <c r="U1013" s="161"/>
      <c r="AB1013" s="161"/>
      <c r="AG1013" s="161"/>
    </row>
    <row r="1014" spans="12:33" ht="14.25" customHeight="1">
      <c r="L1014" s="160"/>
      <c r="N1014" s="161"/>
      <c r="U1014" s="161"/>
      <c r="AB1014" s="161"/>
      <c r="AG1014" s="161"/>
    </row>
    <row r="1015" spans="12:33" ht="14.25" customHeight="1">
      <c r="L1015" s="160"/>
      <c r="N1015" s="161"/>
      <c r="U1015" s="161"/>
      <c r="AB1015" s="161"/>
      <c r="AG1015" s="161"/>
    </row>
    <row r="1016" spans="12:33" ht="14.25" customHeight="1">
      <c r="L1016" s="160"/>
      <c r="N1016" s="161"/>
      <c r="U1016" s="161"/>
      <c r="AB1016" s="161"/>
      <c r="AG1016" s="161"/>
    </row>
    <row r="1017" spans="12:33" ht="14.25" customHeight="1">
      <c r="L1017" s="160"/>
      <c r="N1017" s="161"/>
      <c r="U1017" s="161"/>
      <c r="AB1017" s="161"/>
      <c r="AG1017" s="161"/>
    </row>
    <row r="1018" spans="12:33" ht="14.25" customHeight="1">
      <c r="L1018" s="160"/>
      <c r="N1018" s="161"/>
      <c r="U1018" s="161"/>
      <c r="AB1018" s="161"/>
      <c r="AG1018" s="161"/>
    </row>
    <row r="1019" spans="12:33" ht="14.25" customHeight="1">
      <c r="L1019" s="160"/>
      <c r="N1019" s="161"/>
      <c r="U1019" s="161"/>
      <c r="AB1019" s="161"/>
      <c r="AG1019" s="161"/>
    </row>
    <row r="1020" spans="12:33" ht="14.25" customHeight="1">
      <c r="L1020" s="160"/>
      <c r="N1020" s="161"/>
      <c r="U1020" s="161"/>
      <c r="AB1020" s="161"/>
      <c r="AG1020" s="161"/>
    </row>
    <row r="1021" spans="12:33" ht="14.25" customHeight="1">
      <c r="L1021" s="160"/>
      <c r="N1021" s="161"/>
      <c r="U1021" s="161"/>
      <c r="AB1021" s="161"/>
      <c r="AG1021" s="161"/>
    </row>
    <row r="1022" spans="12:33" ht="14.25" customHeight="1">
      <c r="L1022" s="160"/>
      <c r="N1022" s="161"/>
      <c r="U1022" s="161"/>
      <c r="AB1022" s="161"/>
      <c r="AG1022" s="161"/>
    </row>
    <row r="1023" spans="12:33" ht="14.25" customHeight="1">
      <c r="L1023" s="160"/>
      <c r="N1023" s="161"/>
      <c r="U1023" s="161"/>
      <c r="AB1023" s="161"/>
      <c r="AG1023" s="161"/>
    </row>
    <row r="1024" spans="12:33" ht="14.25" customHeight="1">
      <c r="L1024" s="160"/>
      <c r="N1024" s="161"/>
      <c r="U1024" s="161"/>
      <c r="AB1024" s="161"/>
      <c r="AG1024" s="161"/>
    </row>
    <row r="1025" spans="12:33" ht="14.25" customHeight="1">
      <c r="L1025" s="160"/>
      <c r="N1025" s="161"/>
      <c r="U1025" s="161"/>
      <c r="AB1025" s="161"/>
      <c r="AG1025" s="161"/>
    </row>
    <row r="1026" spans="12:33" ht="14.25" customHeight="1">
      <c r="L1026" s="160"/>
      <c r="N1026" s="161"/>
      <c r="U1026" s="161"/>
      <c r="AB1026" s="161"/>
      <c r="AG1026" s="161"/>
    </row>
    <row r="1027" spans="12:33" ht="14.25" customHeight="1">
      <c r="L1027" s="160"/>
      <c r="N1027" s="161"/>
      <c r="U1027" s="161"/>
      <c r="AB1027" s="161"/>
      <c r="AG1027" s="161"/>
    </row>
    <row r="1028" spans="12:33" ht="14.25" customHeight="1">
      <c r="L1028" s="160"/>
      <c r="N1028" s="161"/>
      <c r="U1028" s="161"/>
      <c r="AB1028" s="161"/>
      <c r="AG1028" s="161"/>
    </row>
    <row r="1029" spans="12:33" ht="14.25" customHeight="1">
      <c r="L1029" s="160"/>
      <c r="N1029" s="161"/>
      <c r="U1029" s="161"/>
      <c r="AB1029" s="161"/>
      <c r="AG1029" s="161"/>
    </row>
    <row r="1030" spans="12:33" ht="14.25" customHeight="1">
      <c r="L1030" s="160"/>
      <c r="N1030" s="161"/>
      <c r="U1030" s="161"/>
      <c r="AB1030" s="161"/>
      <c r="AG1030" s="161"/>
    </row>
    <row r="1031" spans="12:33" ht="14.25" customHeight="1">
      <c r="L1031" s="160"/>
      <c r="N1031" s="161"/>
      <c r="U1031" s="161"/>
      <c r="AB1031" s="161"/>
      <c r="AG1031" s="161"/>
    </row>
    <row r="1032" spans="12:33" ht="14.25" customHeight="1">
      <c r="L1032" s="160"/>
      <c r="N1032" s="161"/>
      <c r="U1032" s="161"/>
      <c r="AB1032" s="161"/>
      <c r="AG1032" s="161"/>
    </row>
    <row r="1033" spans="12:33" ht="14.25" customHeight="1">
      <c r="L1033" s="160"/>
      <c r="N1033" s="161"/>
      <c r="U1033" s="161"/>
      <c r="AB1033" s="161"/>
      <c r="AG1033" s="161"/>
    </row>
    <row r="1034" spans="12:33" ht="14.25" customHeight="1">
      <c r="L1034" s="160"/>
      <c r="N1034" s="161"/>
      <c r="U1034" s="161"/>
      <c r="AB1034" s="161"/>
      <c r="AG1034" s="161"/>
    </row>
    <row r="1035" spans="12:33" ht="14.25" customHeight="1">
      <c r="L1035" s="160"/>
      <c r="N1035" s="161"/>
      <c r="U1035" s="161"/>
      <c r="AB1035" s="161"/>
      <c r="AG1035" s="161"/>
    </row>
    <row r="1036" spans="12:33" ht="14.25" customHeight="1">
      <c r="L1036" s="160"/>
      <c r="N1036" s="161"/>
      <c r="U1036" s="161"/>
      <c r="AB1036" s="161"/>
      <c r="AG1036" s="161"/>
    </row>
    <row r="1037" spans="12:33" ht="14.25" customHeight="1">
      <c r="L1037" s="160"/>
      <c r="N1037" s="161"/>
      <c r="U1037" s="161"/>
      <c r="AB1037" s="161"/>
      <c r="AG1037" s="161"/>
    </row>
    <row r="1038" spans="12:33" ht="14.25" customHeight="1">
      <c r="L1038" s="160"/>
      <c r="N1038" s="161"/>
      <c r="U1038" s="161"/>
      <c r="AB1038" s="161"/>
      <c r="AG1038" s="161"/>
    </row>
    <row r="1039" spans="12:33" ht="14.25" customHeight="1">
      <c r="L1039" s="160"/>
      <c r="N1039" s="161"/>
      <c r="U1039" s="161"/>
      <c r="AB1039" s="161"/>
      <c r="AG1039" s="161"/>
    </row>
    <row r="1040" spans="12:33" ht="14.25" customHeight="1">
      <c r="L1040" s="160"/>
      <c r="N1040" s="161"/>
      <c r="U1040" s="161"/>
      <c r="AB1040" s="161"/>
      <c r="AG1040" s="161"/>
    </row>
    <row r="1041" spans="12:33" ht="14.25" customHeight="1">
      <c r="L1041" s="160"/>
      <c r="N1041" s="161"/>
      <c r="U1041" s="161"/>
      <c r="AB1041" s="161"/>
      <c r="AG1041" s="161"/>
    </row>
    <row r="1042" spans="12:33" ht="14.25" customHeight="1">
      <c r="L1042" s="160"/>
      <c r="N1042" s="161"/>
      <c r="U1042" s="161"/>
      <c r="AB1042" s="161"/>
      <c r="AG1042" s="161"/>
    </row>
    <row r="1043" spans="12:33" ht="14.25" customHeight="1">
      <c r="L1043" s="160"/>
      <c r="N1043" s="161"/>
      <c r="U1043" s="161"/>
      <c r="AB1043" s="161"/>
      <c r="AG1043" s="161"/>
    </row>
    <row r="1044" spans="12:33" ht="14.25" customHeight="1">
      <c r="L1044" s="160"/>
      <c r="N1044" s="161"/>
      <c r="U1044" s="161"/>
      <c r="AB1044" s="161"/>
      <c r="AG1044" s="161"/>
    </row>
    <row r="1045" spans="12:33" ht="14.25" customHeight="1">
      <c r="L1045" s="160"/>
      <c r="N1045" s="161"/>
      <c r="U1045" s="161"/>
      <c r="AB1045" s="161"/>
      <c r="AG1045" s="161"/>
    </row>
  </sheetData>
  <sheetProtection algorithmName="SHA-512" hashValue="X4RgvWY3lffOeEMYLsTI+K01TFn+TEL07w4gjuGikKRrVpwg3C24Wz5rs+D1EJ77FQ6giXj6lGnVnso3O7esMw==" saltValue="rh0wvzWOWWWqeLuIn23TXA==" spinCount="100000" sheet="1" objects="1" scenarios="1" selectLockedCells="1" selectUnlockedCells="1"/>
  <mergeCells count="21">
    <mergeCell ref="B75:D75"/>
    <mergeCell ref="B77:D77"/>
    <mergeCell ref="H7:M7"/>
    <mergeCell ref="J8:K8"/>
    <mergeCell ref="O8:P8"/>
    <mergeCell ref="M20:M23"/>
    <mergeCell ref="AC8:AD8"/>
    <mergeCell ref="AH8:AI8"/>
    <mergeCell ref="AJ8:AK8"/>
    <mergeCell ref="H8:I8"/>
    <mergeCell ref="B73:F73"/>
    <mergeCell ref="Q8:R8"/>
    <mergeCell ref="V8:W8"/>
    <mergeCell ref="X8:Y8"/>
    <mergeCell ref="B2:AP2"/>
    <mergeCell ref="B3:AP3"/>
    <mergeCell ref="O7:T7"/>
    <mergeCell ref="V7:AA7"/>
    <mergeCell ref="AC7:AF7"/>
    <mergeCell ref="AI7:AM7"/>
    <mergeCell ref="AO7:AP7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Fund Culture</dc:creator>
  <cp:lastModifiedBy>National Fund Culture</cp:lastModifiedBy>
  <dcterms:created xsi:type="dcterms:W3CDTF">2023-11-16T15:39:53Z</dcterms:created>
  <dcterms:modified xsi:type="dcterms:W3CDTF">2023-12-05T14:33:10Z</dcterms:modified>
</cp:coreProperties>
</file>